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485" windowWidth="14805" windowHeight="66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'Всего-дор'!$A$1:$X$169</definedName>
  </definedNames>
  <calcPr calcId="145621"/>
</workbook>
</file>

<file path=xl/calcChain.xml><?xml version="1.0" encoding="utf-8"?>
<calcChain xmlns="http://schemas.openxmlformats.org/spreadsheetml/2006/main">
  <c r="Q115" i="4" l="1"/>
  <c r="W135" i="4"/>
  <c r="W134" i="4"/>
  <c r="Q32" i="4" l="1"/>
  <c r="Q31" i="4" l="1"/>
  <c r="W61" i="4" l="1"/>
  <c r="W60" i="4"/>
  <c r="Q34" i="4"/>
  <c r="R117" i="4" l="1"/>
  <c r="T117" i="4"/>
  <c r="U117" i="4"/>
  <c r="V117" i="4"/>
  <c r="Q114" i="4"/>
  <c r="R115" i="4"/>
  <c r="R114" i="4" s="1"/>
  <c r="S115" i="4"/>
  <c r="S114" i="4" s="1"/>
  <c r="T115" i="4"/>
  <c r="T114" i="4" s="1"/>
  <c r="U115" i="4"/>
  <c r="U114" i="4" s="1"/>
  <c r="V115" i="4"/>
  <c r="V114" i="4" s="1"/>
  <c r="W124" i="4"/>
  <c r="W123" i="4"/>
  <c r="W122" i="4"/>
  <c r="W117" i="4" l="1"/>
  <c r="R32" i="4"/>
  <c r="S32" i="4"/>
  <c r="T32" i="4"/>
  <c r="U32" i="4"/>
  <c r="V32" i="4"/>
  <c r="R31" i="4"/>
  <c r="S31" i="4"/>
  <c r="T31" i="4"/>
  <c r="U31" i="4"/>
  <c r="V31" i="4"/>
  <c r="Q22" i="4"/>
  <c r="R30" i="4"/>
  <c r="S30" i="4"/>
  <c r="T30" i="4"/>
  <c r="U30" i="4"/>
  <c r="V30" i="4"/>
  <c r="Q30" i="4"/>
  <c r="W58" i="4"/>
  <c r="W59" i="4"/>
  <c r="W51" i="4"/>
  <c r="W52" i="4"/>
  <c r="W53" i="4"/>
  <c r="W54" i="4"/>
  <c r="W55" i="4"/>
  <c r="W56" i="4"/>
  <c r="W57" i="4"/>
  <c r="W50" i="4"/>
  <c r="W31" i="4" l="1"/>
  <c r="R137" i="4" l="1"/>
  <c r="S137" i="4"/>
  <c r="T137" i="4"/>
  <c r="U137" i="4"/>
  <c r="V137" i="4"/>
  <c r="Q137" i="4"/>
  <c r="W34" i="4" l="1"/>
  <c r="W35" i="4"/>
  <c r="W36" i="4"/>
  <c r="W37" i="4"/>
  <c r="W38" i="4"/>
  <c r="W39" i="4"/>
  <c r="W40" i="4"/>
  <c r="W41" i="4"/>
  <c r="W42" i="4"/>
  <c r="W43" i="4"/>
  <c r="W44" i="4"/>
  <c r="W45" i="4"/>
  <c r="W66" i="4"/>
  <c r="W70" i="4"/>
  <c r="Q74" i="4"/>
  <c r="Q79" i="4"/>
  <c r="R22" i="4" l="1"/>
  <c r="S22" i="4"/>
  <c r="T22" i="4"/>
  <c r="U22" i="4"/>
  <c r="V22" i="4"/>
  <c r="R33" i="4"/>
  <c r="R29" i="4" s="1"/>
  <c r="S33" i="4"/>
  <c r="S29" i="4" s="1"/>
  <c r="T33" i="4"/>
  <c r="T29" i="4" s="1"/>
  <c r="U33" i="4"/>
  <c r="U29" i="4" s="1"/>
  <c r="V33" i="4"/>
  <c r="V29" i="4" s="1"/>
  <c r="Q33" i="4"/>
  <c r="Q29" i="4" s="1"/>
  <c r="R83" i="4" l="1"/>
  <c r="S83" i="4"/>
  <c r="T83" i="4"/>
  <c r="U83" i="4"/>
  <c r="V83" i="4"/>
  <c r="Q83" i="4"/>
  <c r="W85" i="4"/>
  <c r="W71" i="4" l="1"/>
  <c r="V27" i="4" l="1"/>
  <c r="R25" i="4"/>
  <c r="S25" i="4"/>
  <c r="T25" i="4"/>
  <c r="U25" i="4"/>
  <c r="V25" i="4"/>
  <c r="Q25" i="4"/>
  <c r="T145" i="4"/>
  <c r="U145" i="4"/>
  <c r="V145" i="4"/>
  <c r="V100" i="4"/>
  <c r="V63" i="4"/>
  <c r="V23" i="4" s="1"/>
  <c r="Q63" i="4"/>
  <c r="Q23" i="4" s="1"/>
  <c r="V62" i="4"/>
  <c r="R82" i="4" l="1"/>
  <c r="R72" i="4" s="1"/>
  <c r="S82" i="4"/>
  <c r="S72" i="4" s="1"/>
  <c r="T82" i="4"/>
  <c r="T72" i="4" s="1"/>
  <c r="U82" i="4"/>
  <c r="U72" i="4" s="1"/>
  <c r="V82" i="4"/>
  <c r="V72" i="4" s="1"/>
  <c r="V28" i="4" s="1"/>
  <c r="Q82" i="4"/>
  <c r="V14" i="4" l="1"/>
  <c r="V101" i="4"/>
  <c r="V26" i="4" s="1"/>
  <c r="V103" i="4"/>
  <c r="V102" i="4"/>
  <c r="R73" i="4"/>
  <c r="R24" i="4" s="1"/>
  <c r="S73" i="4"/>
  <c r="S24" i="4" s="1"/>
  <c r="T73" i="4"/>
  <c r="T24" i="4" s="1"/>
  <c r="U73" i="4"/>
  <c r="U24" i="4" s="1"/>
  <c r="V73" i="4"/>
  <c r="V24" i="4" s="1"/>
  <c r="W24" i="4" s="1"/>
  <c r="W73" i="4"/>
  <c r="Q73" i="4"/>
  <c r="Q24" i="4" s="1"/>
  <c r="W140" i="4"/>
  <c r="W166" i="4"/>
  <c r="W32" i="4"/>
  <c r="W33" i="4"/>
  <c r="W46" i="4"/>
  <c r="W47" i="4"/>
  <c r="W48" i="4"/>
  <c r="W49" i="4"/>
  <c r="W76" i="4"/>
  <c r="W77" i="4"/>
  <c r="W78" i="4"/>
  <c r="W80" i="4"/>
  <c r="W81" i="4"/>
  <c r="W86" i="4"/>
  <c r="W88" i="4"/>
  <c r="W89" i="4"/>
  <c r="W91" i="4"/>
  <c r="W92" i="4"/>
  <c r="W94" i="4"/>
  <c r="W95" i="4"/>
  <c r="W97" i="4"/>
  <c r="W99" i="4"/>
  <c r="W105" i="4"/>
  <c r="W107" i="4"/>
  <c r="W109" i="4"/>
  <c r="W110" i="4"/>
  <c r="W111" i="4"/>
  <c r="W113" i="4"/>
  <c r="W116" i="4"/>
  <c r="W118" i="4"/>
  <c r="W120" i="4"/>
  <c r="W126" i="4"/>
  <c r="W128" i="4"/>
  <c r="W129" i="4"/>
  <c r="W131" i="4"/>
  <c r="W133" i="4"/>
  <c r="W137" i="4"/>
  <c r="W138" i="4"/>
  <c r="W142" i="4"/>
  <c r="W144" i="4"/>
  <c r="W151" i="4"/>
  <c r="W153" i="4"/>
  <c r="W155" i="4"/>
  <c r="W157" i="4"/>
  <c r="W158" i="4"/>
  <c r="W160" i="4"/>
  <c r="W162" i="4"/>
  <c r="W164" i="4"/>
  <c r="W29" i="4" l="1"/>
  <c r="W83" i="4"/>
  <c r="W22" i="4" l="1"/>
  <c r="U63" i="4"/>
  <c r="U23" i="4" s="1"/>
  <c r="T63" i="4"/>
  <c r="T23" i="4" s="1"/>
  <c r="S63" i="4"/>
  <c r="S23" i="4" s="1"/>
  <c r="R63" i="4"/>
  <c r="R23" i="4" s="1"/>
  <c r="W67" i="4" l="1"/>
  <c r="W30" i="4" l="1"/>
  <c r="R145" i="4" l="1"/>
  <c r="Q145" i="4"/>
  <c r="Q62" i="4" l="1"/>
  <c r="Q100" i="4"/>
  <c r="R100" i="4"/>
  <c r="Q103" i="4"/>
  <c r="R103" i="4"/>
  <c r="S103" i="4"/>
  <c r="T103" i="4"/>
  <c r="U103" i="4"/>
  <c r="S145" i="4"/>
  <c r="Q102" i="4"/>
  <c r="R102" i="4"/>
  <c r="W103" i="4" l="1"/>
  <c r="W147" i="4"/>
  <c r="S100" i="4"/>
  <c r="W148" i="4"/>
  <c r="S102" i="4"/>
  <c r="W106" i="4" l="1"/>
  <c r="R62" i="4"/>
  <c r="W108" i="4"/>
  <c r="W69" i="4"/>
  <c r="W98" i="4"/>
  <c r="T100" i="4"/>
  <c r="W104" i="4"/>
  <c r="T102" i="4"/>
  <c r="W79" i="4"/>
  <c r="W145" i="4" l="1"/>
  <c r="W93" i="4"/>
  <c r="Q72" i="4"/>
  <c r="Q28" i="4" s="1"/>
  <c r="W74" i="4"/>
  <c r="W87" i="4"/>
  <c r="W90" i="4"/>
  <c r="W64" i="4"/>
  <c r="U102" i="4"/>
  <c r="W102" i="4" s="1"/>
  <c r="U100" i="4"/>
  <c r="W100" i="4" s="1"/>
  <c r="W84" i="4"/>
  <c r="T62" i="4"/>
  <c r="T28" i="4" s="1"/>
  <c r="Q27" i="4"/>
  <c r="R27" i="4"/>
  <c r="S27" i="4"/>
  <c r="T27" i="4"/>
  <c r="U27" i="4"/>
  <c r="W82" i="4" l="1"/>
  <c r="S62" i="4"/>
  <c r="W68" i="4"/>
  <c r="W27" i="4"/>
  <c r="U62" i="4"/>
  <c r="A13" i="4"/>
  <c r="A15" i="4"/>
  <c r="H15" i="4"/>
  <c r="I15" i="4"/>
  <c r="J15" i="4"/>
  <c r="K15" i="4"/>
  <c r="L15" i="4"/>
  <c r="N15" i="4"/>
  <c r="A16" i="4"/>
  <c r="H16" i="4"/>
  <c r="I16" i="4"/>
  <c r="J16" i="4"/>
  <c r="K16" i="4"/>
  <c r="L16" i="4"/>
  <c r="N16" i="4"/>
  <c r="A17" i="4"/>
  <c r="H17" i="4"/>
  <c r="I17" i="4"/>
  <c r="J17" i="4"/>
  <c r="K17" i="4"/>
  <c r="L17" i="4"/>
  <c r="N17" i="4"/>
  <c r="A18" i="4"/>
  <c r="H18" i="4"/>
  <c r="I18" i="4"/>
  <c r="J18" i="4"/>
  <c r="K18" i="4"/>
  <c r="L18" i="4"/>
  <c r="N18" i="4"/>
  <c r="A19" i="4"/>
  <c r="H19" i="4"/>
  <c r="I19" i="4"/>
  <c r="J19" i="4"/>
  <c r="K19" i="4"/>
  <c r="L19" i="4"/>
  <c r="N19" i="4"/>
  <c r="A20" i="4"/>
  <c r="H20" i="4"/>
  <c r="I20" i="4"/>
  <c r="J20" i="4"/>
  <c r="K20" i="4"/>
  <c r="L20" i="4"/>
  <c r="N20" i="4"/>
  <c r="W72" i="4" l="1"/>
  <c r="W62" i="4"/>
  <c r="Q101" i="4"/>
  <c r="Q26" i="4" s="1"/>
  <c r="R101" i="4"/>
  <c r="R26" i="4" s="1"/>
  <c r="S101" i="4"/>
  <c r="S26" i="4" s="1"/>
  <c r="T101" i="4"/>
  <c r="T26" i="4" s="1"/>
  <c r="U101" i="4"/>
  <c r="U26" i="4" s="1"/>
  <c r="W26" i="4" l="1"/>
  <c r="W23" i="4"/>
  <c r="W63" i="4"/>
  <c r="W101" i="4"/>
  <c r="W25" i="4"/>
  <c r="Q19" i="4" l="1"/>
  <c r="Q15" i="4"/>
  <c r="Q16" i="4"/>
  <c r="Q17" i="4"/>
  <c r="Q18" i="4"/>
  <c r="Q20" i="4" l="1"/>
  <c r="T14" i="4"/>
  <c r="R16" i="4"/>
  <c r="S16" i="4" s="1"/>
  <c r="T16" i="4" s="1"/>
  <c r="U16" i="4" s="1"/>
  <c r="R18" i="4"/>
  <c r="S18" i="4" s="1"/>
  <c r="T18" i="4" s="1"/>
  <c r="U18" i="4" s="1"/>
  <c r="R15" i="4"/>
  <c r="S15" i="4" s="1"/>
  <c r="T15" i="4" s="1"/>
  <c r="U15" i="4" s="1"/>
  <c r="R17" i="4"/>
  <c r="S17" i="4" s="1"/>
  <c r="T17" i="4" s="1"/>
  <c r="U17" i="4" s="1"/>
  <c r="R19" i="4"/>
  <c r="S19" i="4" s="1"/>
  <c r="T19" i="4" s="1"/>
  <c r="U19" i="4" s="1"/>
  <c r="W18" i="4" l="1"/>
  <c r="W16" i="4"/>
  <c r="W17" i="4"/>
  <c r="W19" i="4"/>
  <c r="W15" i="4"/>
  <c r="W115" i="4" l="1"/>
  <c r="W114" i="4" l="1"/>
  <c r="Q14" i="4" l="1"/>
  <c r="R65" i="4" l="1"/>
  <c r="S65" i="4" l="1"/>
  <c r="T65" i="4" s="1"/>
  <c r="U65" i="4" s="1"/>
  <c r="R20" i="4"/>
  <c r="R28" i="4"/>
  <c r="R14" i="4" s="1"/>
  <c r="W65" i="4" l="1"/>
  <c r="S20" i="4"/>
  <c r="T20" i="4" s="1"/>
  <c r="U20" i="4" s="1"/>
  <c r="S28" i="4"/>
  <c r="S14" i="4" s="1"/>
  <c r="W20" i="4" l="1"/>
  <c r="U28" i="4"/>
  <c r="U14" i="4" s="1"/>
  <c r="W14" i="4" l="1"/>
  <c r="W28" i="4"/>
</calcChain>
</file>

<file path=xl/sharedStrings.xml><?xml version="1.0" encoding="utf-8"?>
<sst xmlns="http://schemas.openxmlformats.org/spreadsheetml/2006/main" count="941" uniqueCount="177">
  <si>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</si>
  <si>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</si>
  <si>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</si>
  <si>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</si>
  <si>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</si>
  <si>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</si>
  <si>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</si>
  <si>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</si>
  <si>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</si>
  <si>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</si>
  <si>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</si>
  <si>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тыс.кв.м.</t>
  </si>
  <si>
    <t>км</t>
  </si>
  <si>
    <t>м</t>
  </si>
  <si>
    <t>ед.</t>
  </si>
  <si>
    <t>мес.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</si>
  <si>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</si>
  <si>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</si>
  <si>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</si>
  <si>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</si>
  <si>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</si>
  <si>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</si>
  <si>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тыс. чел.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</si>
  <si>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</si>
  <si>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</si>
  <si>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</si>
  <si>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</si>
  <si>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</si>
  <si>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</si>
  <si>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</si>
  <si>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</si>
  <si>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код испол-нителя прог-раммы</t>
  </si>
  <si>
    <t>под-раздел</t>
  </si>
  <si>
    <t>Классификация целевой статьи расходов бюджета</t>
  </si>
  <si>
    <t>год дости-жения</t>
  </si>
  <si>
    <t>тыс. кв. м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</si>
  <si>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</si>
  <si>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</si>
  <si>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</si>
  <si>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</si>
  <si>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</si>
  <si>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</si>
  <si>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</si>
  <si>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</si>
  <si>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</si>
  <si>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</si>
  <si>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</si>
  <si>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r>
      <t>Подпрограмма 2</t>
    </r>
    <r>
      <rPr>
        <sz val="11"/>
        <color theme="1" tint="4.9989318521683403E-2"/>
        <rFont val="Times New Roman"/>
        <family val="1"/>
        <charset val="204"/>
      </rPr>
      <t xml:space="preserve"> «</t>
    </r>
    <r>
      <rPr>
        <b/>
        <sz val="11"/>
        <color theme="1" tint="4.9989318521683403E-2"/>
        <rFont val="Times New Roman"/>
        <family val="1"/>
        <charset val="204"/>
      </rPr>
      <t xml:space="preserve">Общественный транспорт» </t>
    </r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</si>
  <si>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</si>
  <si>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</si>
  <si>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</si>
  <si>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</si>
  <si>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</si>
  <si>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на 2015 - 2020 годы</t>
  </si>
  <si>
    <t>«Дорожное хозяйство и общественный транспорт города Твери» на 2015-2020 годы</t>
  </si>
  <si>
    <t>да - 1
нет - 0</t>
  </si>
  <si>
    <r>
      <t>Подпрограмма 1</t>
    </r>
    <r>
      <rPr>
        <sz val="11"/>
        <color theme="1" tint="4.9989318521683403E-2"/>
        <rFont val="Times New Roman"/>
        <family val="1"/>
        <charset val="204"/>
      </rPr>
      <t xml:space="preserve"> </t>
    </r>
    <r>
      <rPr>
        <b/>
        <sz val="11"/>
        <color theme="1" tint="4.9989318521683403E-2"/>
        <rFont val="Times New Roman"/>
        <family val="1"/>
        <charset val="204"/>
      </rPr>
      <t>«Дорожное хозяйство»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</si>
  <si>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</si>
  <si>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</si>
  <si>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транспорта администрации города Твери</t>
    </r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</si>
  <si>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</si>
  <si>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</si>
  <si>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
</t>
    </r>
    <r>
      <rPr>
        <sz val="11"/>
        <color theme="1" tint="4.9989318521683403E-2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</si>
  <si>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</si>
  <si>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</si>
  <si>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</si>
  <si>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</si>
  <si>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</si>
  <si>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</si>
  <si>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</si>
  <si>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</si>
  <si>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</si>
  <si>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</si>
  <si>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</si>
  <si>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</si>
  <si>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</si>
  <si>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</si>
  <si>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Плеханова» 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</si>
  <si>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</si>
  <si>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</si>
  <si>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</si>
  <si>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</si>
  <si>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</si>
  <si>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</si>
  <si>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</si>
  <si>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2.01</t>
    </r>
    <r>
      <rPr>
        <sz val="11"/>
        <color theme="1" tint="4.9989318521683403E-2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</si>
  <si>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</si>
  <si>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</si>
  <si>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</si>
  <si>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</si>
  <si>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</si>
  <si>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</si>
  <si>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</si>
  <si>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</si>
  <si>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</si>
  <si>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</si>
  <si>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</si>
  <si>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</si>
  <si>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</si>
  <si>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3.02</t>
    </r>
    <r>
      <rPr>
        <sz val="11"/>
        <color theme="1" tint="4.9989318521683403E-2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</si>
  <si>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</si>
  <si>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</si>
  <si>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color theme="1" tint="4.9989318521683403E-2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</si>
  <si>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</si>
  <si>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</si>
  <si>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</si>
  <si>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</si>
  <si>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</si>
  <si>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</si>
  <si>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</si>
  <si>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</si>
  <si>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8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прочищенных сетей ливневой канализации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</si>
  <si>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9 </t>
    </r>
    <r>
      <rPr>
        <sz val="11"/>
        <color theme="1" tint="4.9989318521683403E-2"/>
        <rFont val="Times New Roman"/>
        <family val="1"/>
        <charset val="204"/>
      </rPr>
      <t xml:space="preserve">
«Ремонт колодцев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</si>
  <si>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10</t>
    </r>
    <r>
      <rPr>
        <sz val="11"/>
        <color theme="1" tint="4.9989318521683403E-2"/>
        <rFont val="Times New Roman"/>
        <family val="1"/>
        <charset val="204"/>
      </rPr>
      <t xml:space="preserve">
«Содержание канализационно-насосной станции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</si>
  <si>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</si>
  <si>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</si>
  <si>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</si>
  <si>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</si>
  <si>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</si>
  <si>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</si>
  <si>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</si>
  <si>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</si>
  <si>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</si>
  <si>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</si>
  <si>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</si>
  <si>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</si>
  <si>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</si>
  <si>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состава»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</si>
  <si>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</si>
  <si>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</si>
  <si>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
</t>
    </r>
    <r>
      <rPr>
        <sz val="11"/>
        <color theme="1" tint="4.9989318521683403E-2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</si>
  <si>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</si>
  <si>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</si>
  <si>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</si>
  <si>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</si>
  <si>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</si>
  <si>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</si>
  <si>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</si>
  <si>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</si>
  <si>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</si>
  <si>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</si>
  <si>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</si>
  <si>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</si>
  <si>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</si>
  <si>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</si>
  <si>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</si>
  <si>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</si>
  <si>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</si>
  <si>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>1.01</t>
    </r>
    <r>
      <rPr>
        <sz val="11"/>
        <color theme="1" tint="4.9989318521683403E-2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</si>
  <si>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1.02 </t>
    </r>
    <r>
      <rPr>
        <sz val="11"/>
        <color theme="1" tint="4.9989318521683403E-2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</si>
  <si>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2.01</t>
    </r>
    <r>
      <rPr>
        <sz val="11"/>
        <color theme="1" tint="4.9989318521683403E-2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</si>
  <si>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</si>
  <si>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</si>
  <si>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</si>
  <si>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2.03</t>
    </r>
    <r>
      <rPr>
        <sz val="11"/>
        <color theme="1" tint="4.9989318521683403E-2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</si>
  <si>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</si>
  <si>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2.04</t>
    </r>
    <r>
      <rPr>
        <sz val="11"/>
        <color theme="1" tint="4.9989318521683403E-2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</si>
  <si>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</si>
  <si>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</si>
  <si>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2.05</t>
    </r>
    <r>
      <rPr>
        <sz val="11"/>
        <color theme="1" tint="4.9989318521683403E-2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</si>
  <si>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</si>
  <si>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2.06</t>
    </r>
    <r>
      <rPr>
        <sz val="11"/>
        <color theme="1" tint="4.9989318521683403E-2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</si>
  <si>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</si>
  <si>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2.07</t>
    </r>
    <r>
      <rPr>
        <sz val="11"/>
        <color theme="1" tint="4.9989318521683403E-2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</si>
  <si>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</si>
  <si>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2.08</t>
    </r>
    <r>
      <rPr>
        <sz val="11"/>
        <color theme="1" tint="4.9989318521683403E-2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</si>
  <si>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</si>
  <si>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ул. Трудолюбия»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</si>
  <si>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</si>
  <si>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Административное мероприятие 1.04 
</t>
    </r>
    <r>
      <rPr>
        <sz val="11"/>
        <color theme="1" tint="4.9989318521683403E-2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</si>
  <si>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</si>
  <si>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</si>
  <si>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</si>
  <si>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заключенных муниципальных контрактов»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</si>
  <si>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«Закупка товаров, работ и услуг для государственных (муниципальных) нужд»</t>
    </r>
  </si>
  <si>
    <t>Начальник департамента дорожного хозяйства и транспорта администрации города Твери                                                                                                     Ю.В. Жуковин</t>
  </si>
  <si>
    <t>Приложение 1
к постановлению администрации города Твери
от "04" марта 2015 №247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</si>
</sst>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i/>
      <sz val="10"/>
      <color theme="1" tint="4.9989318521683403E-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b/>
      <sz val="11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i/>
      <sz val="11"/>
      <color theme="1" tint="4.9989318521683403E-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>
        <row r="7">
          <cell r="A7" t="str">
            <v>Код исполнителя (соисполнителя)</v>
          </cell>
        </row>
        <row r="9">
          <cell r="A9">
            <v>1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tabSelected="1" view="pageBreakPreview" zoomScale="60" zoomScaleNormal="90" workbookViewId="0">
      <selection activeCell="S1" sqref="S1:X1"/>
    </sheetView>
  </sheetViews>
  <sheetFormatPr defaultColWidth="8.7109375" defaultRowHeight="15" x14ac:dyDescent="0.25"/>
  <cols>
    <col min="1" max="4" width="3" style="26" customWidth="1"/>
    <col min="5" max="5" width="3.28515625" style="26" customWidth="1"/>
    <col min="6" max="6" width="3" style="26" customWidth="1"/>
    <col min="7" max="7" width="3.28515625" style="26" customWidth="1"/>
    <col min="8" max="9" width="3" style="26" customWidth="1"/>
    <col min="10" max="14" width="3.28515625" style="26" bestFit="1" customWidth="1"/>
    <col min="15" max="15" width="64.7109375" style="26" customWidth="1"/>
    <col min="16" max="16" width="11" style="26" customWidth="1"/>
    <col min="17" max="18" width="12.140625" style="27" bestFit="1" customWidth="1"/>
    <col min="19" max="21" width="10.5703125" style="27" customWidth="1"/>
    <col min="22" max="22" width="10.42578125" style="27" customWidth="1"/>
    <col min="23" max="23" width="12.28515625" style="29" bestFit="1" customWidth="1"/>
    <col min="24" max="24" width="7.42578125" style="27" customWidth="1"/>
    <col min="25" max="25" width="10.7109375" style="8" bestFit="1" customWidth="1"/>
    <col min="26" max="16384" width="8.7109375" style="8"/>
  </cols>
  <sheetData>
    <row r="1" spans="1:25" s="23" customFormat="1" ht="4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7"/>
      <c r="S1" s="120" t="s">
        <v>176</v>
      </c>
      <c r="T1" s="120"/>
      <c r="U1" s="120"/>
      <c r="V1" s="120"/>
      <c r="W1" s="120"/>
      <c r="X1" s="120"/>
    </row>
    <row r="2" spans="1:25" ht="13.15" customHeight="1" x14ac:dyDescent="0.25">
      <c r="A2" s="120" t="s">
        <v>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spans="1:25" ht="13.15" customHeight="1" x14ac:dyDescent="0.25">
      <c r="A3" s="120" t="s">
        <v>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25" ht="13.15" customHeight="1" x14ac:dyDescent="0.25">
      <c r="A4" s="120" t="s">
        <v>25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</row>
    <row r="5" spans="1:25" ht="13.15" customHeight="1" x14ac:dyDescent="0.25">
      <c r="A5" s="120" t="s">
        <v>53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5" s="23" customFormat="1" ht="13.1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25" ht="14.65" customHeight="1" x14ac:dyDescent="0.25">
      <c r="A7" s="132" t="s">
        <v>19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</row>
    <row r="8" spans="1:25" ht="14.65" customHeight="1" x14ac:dyDescent="0.25">
      <c r="A8" s="132" t="s">
        <v>54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</row>
    <row r="9" spans="1:25" ht="19.149999999999999" customHeight="1" x14ac:dyDescent="0.25">
      <c r="A9" s="131" t="s">
        <v>59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</row>
    <row r="10" spans="1:25" x14ac:dyDescent="0.25">
      <c r="Q10" s="28"/>
      <c r="R10" s="28"/>
    </row>
    <row r="11" spans="1:25" s="1" customFormat="1" ht="44.45" customHeight="1" x14ac:dyDescent="0.25">
      <c r="A11" s="124" t="s">
        <v>27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 t="s">
        <v>20</v>
      </c>
      <c r="P11" s="125" t="s">
        <v>21</v>
      </c>
      <c r="Q11" s="129"/>
      <c r="R11" s="129"/>
      <c r="S11" s="129"/>
      <c r="T11" s="129"/>
      <c r="U11" s="129"/>
      <c r="V11" s="130"/>
      <c r="W11" s="127" t="s">
        <v>16</v>
      </c>
      <c r="X11" s="128"/>
    </row>
    <row r="12" spans="1:25" s="1" customFormat="1" ht="60" customHeight="1" x14ac:dyDescent="0.25">
      <c r="A12" s="123" t="s">
        <v>31</v>
      </c>
      <c r="B12" s="123"/>
      <c r="C12" s="123"/>
      <c r="D12" s="123" t="s">
        <v>0</v>
      </c>
      <c r="E12" s="123"/>
      <c r="F12" s="124" t="s">
        <v>32</v>
      </c>
      <c r="G12" s="124"/>
      <c r="H12" s="123" t="s">
        <v>33</v>
      </c>
      <c r="I12" s="123"/>
      <c r="J12" s="123"/>
      <c r="K12" s="123"/>
      <c r="L12" s="123"/>
      <c r="M12" s="123"/>
      <c r="N12" s="123"/>
      <c r="O12" s="126"/>
      <c r="P12" s="126"/>
      <c r="Q12" s="30">
        <v>2015</v>
      </c>
      <c r="R12" s="30">
        <v>2016</v>
      </c>
      <c r="S12" s="30">
        <v>2017</v>
      </c>
      <c r="T12" s="30">
        <v>2018</v>
      </c>
      <c r="U12" s="30">
        <v>2019</v>
      </c>
      <c r="V12" s="30">
        <v>2020</v>
      </c>
      <c r="W12" s="30" t="s">
        <v>17</v>
      </c>
      <c r="X12" s="30" t="s">
        <v>34</v>
      </c>
    </row>
    <row r="13" spans="1:25" s="1" customFormat="1" x14ac:dyDescent="0.25">
      <c r="A13" s="30">
        <f>'[1]Всего-дор'!A9</f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  <c r="J13" s="30">
        <v>10</v>
      </c>
      <c r="K13" s="30">
        <v>11</v>
      </c>
      <c r="L13" s="30">
        <v>12</v>
      </c>
      <c r="M13" s="30">
        <v>13</v>
      </c>
      <c r="N13" s="30">
        <v>14</v>
      </c>
      <c r="O13" s="30">
        <v>15</v>
      </c>
      <c r="P13" s="30">
        <v>16</v>
      </c>
      <c r="Q13" s="30">
        <v>18</v>
      </c>
      <c r="R13" s="30">
        <v>19</v>
      </c>
      <c r="S13" s="30">
        <v>20</v>
      </c>
      <c r="T13" s="30">
        <v>21</v>
      </c>
      <c r="U13" s="30">
        <v>21</v>
      </c>
      <c r="V13" s="30"/>
      <c r="W13" s="30">
        <v>23</v>
      </c>
      <c r="X13" s="30">
        <v>24</v>
      </c>
    </row>
    <row r="14" spans="1:25" s="12" customFormat="1" ht="25.9" customHeight="1" x14ac:dyDescent="0.25">
      <c r="A14" s="31" t="s">
        <v>28</v>
      </c>
      <c r="B14" s="31" t="s">
        <v>28</v>
      </c>
      <c r="C14" s="31" t="s">
        <v>28</v>
      </c>
      <c r="D14" s="31" t="s">
        <v>28</v>
      </c>
      <c r="E14" s="31" t="s">
        <v>28</v>
      </c>
      <c r="F14" s="31" t="s">
        <v>28</v>
      </c>
      <c r="G14" s="31" t="s">
        <v>28</v>
      </c>
      <c r="H14" s="31" t="s">
        <v>28</v>
      </c>
      <c r="I14" s="31" t="s">
        <v>39</v>
      </c>
      <c r="J14" s="31" t="s">
        <v>28</v>
      </c>
      <c r="K14" s="31" t="s">
        <v>28</v>
      </c>
      <c r="L14" s="31" t="s">
        <v>28</v>
      </c>
      <c r="M14" s="31" t="s">
        <v>28</v>
      </c>
      <c r="N14" s="31" t="s">
        <v>28</v>
      </c>
      <c r="O14" s="24" t="s">
        <v>52</v>
      </c>
      <c r="P14" s="33" t="s">
        <v>1</v>
      </c>
      <c r="Q14" s="34">
        <f t="shared" ref="Q14:V14" si="0">Q28+Q114</f>
        <v>1107063.1000000001</v>
      </c>
      <c r="R14" s="34">
        <f t="shared" si="0"/>
        <v>1028913.7</v>
      </c>
      <c r="S14" s="34">
        <f t="shared" si="0"/>
        <v>968577.1</v>
      </c>
      <c r="T14" s="34">
        <f t="shared" si="0"/>
        <v>761103.39999999991</v>
      </c>
      <c r="U14" s="34">
        <f t="shared" si="0"/>
        <v>811953</v>
      </c>
      <c r="V14" s="34">
        <f t="shared" si="0"/>
        <v>811953</v>
      </c>
      <c r="W14" s="34">
        <f>Q14+R14+S14+T14+U14+V14</f>
        <v>5489563.2999999998</v>
      </c>
      <c r="X14" s="33">
        <v>2020</v>
      </c>
      <c r="Y14" s="17"/>
    </row>
    <row r="15" spans="1:25" s="5" customFormat="1" ht="13.5" hidden="1" customHeight="1" x14ac:dyDescent="0.25">
      <c r="A15" s="35">
        <f>'[1]Всего-дор'!A11</f>
        <v>0</v>
      </c>
      <c r="B15" s="35"/>
      <c r="C15" s="35"/>
      <c r="D15" s="35"/>
      <c r="E15" s="35"/>
      <c r="F15" s="35"/>
      <c r="G15" s="35"/>
      <c r="H15" s="36">
        <f>'[1]Всего-дор'!C11</f>
        <v>0</v>
      </c>
      <c r="I15" s="35">
        <f>'[1]Всего-дор'!D11</f>
        <v>0</v>
      </c>
      <c r="J15" s="35">
        <f>'[1]Всего-дор'!E11</f>
        <v>0</v>
      </c>
      <c r="K15" s="35">
        <f>'[1]Всего-дор'!F11</f>
        <v>0</v>
      </c>
      <c r="L15" s="35">
        <f>'[1]Всего-дор'!G11</f>
        <v>0</v>
      </c>
      <c r="M15" s="35"/>
      <c r="N15" s="35">
        <f>'[1]Всего-дор'!H11</f>
        <v>0</v>
      </c>
      <c r="O15" s="37" t="s">
        <v>3</v>
      </c>
      <c r="P15" s="38" t="s">
        <v>1</v>
      </c>
      <c r="Q15" s="39" t="e">
        <f>#REF!+#REF!+#REF!+#REF!</f>
        <v>#REF!</v>
      </c>
      <c r="R15" s="39" t="e">
        <f>#REF!+#REF!+#REF!+#REF!</f>
        <v>#REF!</v>
      </c>
      <c r="S15" s="40" t="e">
        <f t="shared" ref="S15:S20" si="1">R15*105.3%</f>
        <v>#REF!</v>
      </c>
      <c r="T15" s="40" t="e">
        <f t="shared" ref="T15:T65" si="2">S15*105.1%</f>
        <v>#REF!</v>
      </c>
      <c r="U15" s="40" t="e">
        <f t="shared" ref="U15:U65" si="3">T15*104.9%</f>
        <v>#REF!</v>
      </c>
      <c r="V15" s="40"/>
      <c r="W15" s="41" t="e">
        <f t="shared" ref="W15:W71" si="4">Q15+R15+S15+T15+U15+V15</f>
        <v>#REF!</v>
      </c>
      <c r="X15" s="42">
        <v>2019</v>
      </c>
    </row>
    <row r="16" spans="1:25" s="5" customFormat="1" ht="13.5" hidden="1" customHeight="1" x14ac:dyDescent="0.25">
      <c r="A16" s="35" t="str">
        <f>'[1]Всего-дор'!A12</f>
        <v>003</v>
      </c>
      <c r="B16" s="35"/>
      <c r="C16" s="35"/>
      <c r="D16" s="35"/>
      <c r="E16" s="35"/>
      <c r="F16" s="35"/>
      <c r="G16" s="35"/>
      <c r="H16" s="36">
        <f>'[1]Всего-дор'!C12</f>
        <v>0</v>
      </c>
      <c r="I16" s="35">
        <f>'[1]Всего-дор'!D12</f>
        <v>0</v>
      </c>
      <c r="J16" s="35">
        <f>'[1]Всего-дор'!E12</f>
        <v>0</v>
      </c>
      <c r="K16" s="35">
        <f>'[1]Всего-дор'!F12</f>
        <v>0</v>
      </c>
      <c r="L16" s="35">
        <f>'[1]Всего-дор'!G12</f>
        <v>0</v>
      </c>
      <c r="M16" s="35"/>
      <c r="N16" s="35">
        <f>'[1]Всего-дор'!H12</f>
        <v>0</v>
      </c>
      <c r="O16" s="37" t="s">
        <v>5</v>
      </c>
      <c r="P16" s="38" t="s">
        <v>1</v>
      </c>
      <c r="Q16" s="39" t="e">
        <f>#REF!+#REF!+#REF!+#REF!</f>
        <v>#REF!</v>
      </c>
      <c r="R16" s="39" t="e">
        <f>#REF!+#REF!+#REF!+#REF!</f>
        <v>#REF!</v>
      </c>
      <c r="S16" s="40" t="e">
        <f t="shared" si="1"/>
        <v>#REF!</v>
      </c>
      <c r="T16" s="40" t="e">
        <f t="shared" si="2"/>
        <v>#REF!</v>
      </c>
      <c r="U16" s="40" t="e">
        <f t="shared" si="3"/>
        <v>#REF!</v>
      </c>
      <c r="V16" s="40"/>
      <c r="W16" s="41" t="e">
        <f t="shared" si="4"/>
        <v>#REF!</v>
      </c>
      <c r="X16" s="42">
        <v>2019</v>
      </c>
    </row>
    <row r="17" spans="1:25" s="5" customFormat="1" ht="13.5" hidden="1" customHeight="1" x14ac:dyDescent="0.25">
      <c r="A17" s="35" t="str">
        <f>'[1]Всего-дор'!A13</f>
        <v>004</v>
      </c>
      <c r="B17" s="35"/>
      <c r="C17" s="35"/>
      <c r="D17" s="35"/>
      <c r="E17" s="35"/>
      <c r="F17" s="35"/>
      <c r="G17" s="35"/>
      <c r="H17" s="36">
        <f>'[1]Всего-дор'!C13</f>
        <v>0</v>
      </c>
      <c r="I17" s="35">
        <f>'[1]Всего-дор'!D13</f>
        <v>0</v>
      </c>
      <c r="J17" s="35">
        <f>'[1]Всего-дор'!E13</f>
        <v>0</v>
      </c>
      <c r="K17" s="35">
        <f>'[1]Всего-дор'!F13</f>
        <v>0</v>
      </c>
      <c r="L17" s="35">
        <f>'[1]Всего-дор'!G13</f>
        <v>0</v>
      </c>
      <c r="M17" s="35"/>
      <c r="N17" s="35">
        <f>'[1]Всего-дор'!H13</f>
        <v>0</v>
      </c>
      <c r="O17" s="37" t="s">
        <v>4</v>
      </c>
      <c r="P17" s="38" t="s">
        <v>1</v>
      </c>
      <c r="Q17" s="39" t="e">
        <f>#REF!+#REF!+#REF!+#REF!</f>
        <v>#REF!</v>
      </c>
      <c r="R17" s="39" t="e">
        <f>#REF!+#REF!+#REF!+#REF!</f>
        <v>#REF!</v>
      </c>
      <c r="S17" s="40" t="e">
        <f t="shared" si="1"/>
        <v>#REF!</v>
      </c>
      <c r="T17" s="40" t="e">
        <f t="shared" si="2"/>
        <v>#REF!</v>
      </c>
      <c r="U17" s="40" t="e">
        <f t="shared" si="3"/>
        <v>#REF!</v>
      </c>
      <c r="V17" s="40"/>
      <c r="W17" s="41" t="e">
        <f t="shared" si="4"/>
        <v>#REF!</v>
      </c>
      <c r="X17" s="42">
        <v>2019</v>
      </c>
    </row>
    <row r="18" spans="1:25" s="5" customFormat="1" ht="13.5" hidden="1" customHeight="1" x14ac:dyDescent="0.25">
      <c r="A18" s="35" t="str">
        <f>'[1]Всего-дор'!A14</f>
        <v>005</v>
      </c>
      <c r="B18" s="35"/>
      <c r="C18" s="35"/>
      <c r="D18" s="35"/>
      <c r="E18" s="35"/>
      <c r="F18" s="35"/>
      <c r="G18" s="35"/>
      <c r="H18" s="36">
        <f>'[1]Всего-дор'!C14</f>
        <v>0</v>
      </c>
      <c r="I18" s="35">
        <f>'[1]Всего-дор'!D14</f>
        <v>0</v>
      </c>
      <c r="J18" s="35">
        <f>'[1]Всего-дор'!E14</f>
        <v>0</v>
      </c>
      <c r="K18" s="35">
        <f>'[1]Всего-дор'!F14</f>
        <v>0</v>
      </c>
      <c r="L18" s="35">
        <f>'[1]Всего-дор'!G14</f>
        <v>0</v>
      </c>
      <c r="M18" s="35"/>
      <c r="N18" s="35">
        <f>'[1]Всего-дор'!H14</f>
        <v>0</v>
      </c>
      <c r="O18" s="37" t="s">
        <v>6</v>
      </c>
      <c r="P18" s="38" t="s">
        <v>1</v>
      </c>
      <c r="Q18" s="39" t="e">
        <f>#REF!+#REF!+#REF!+#REF!</f>
        <v>#REF!</v>
      </c>
      <c r="R18" s="39" t="e">
        <f>#REF!+#REF!+#REF!+#REF!</f>
        <v>#REF!</v>
      </c>
      <c r="S18" s="40" t="e">
        <f t="shared" si="1"/>
        <v>#REF!</v>
      </c>
      <c r="T18" s="40" t="e">
        <f t="shared" si="2"/>
        <v>#REF!</v>
      </c>
      <c r="U18" s="40" t="e">
        <f t="shared" si="3"/>
        <v>#REF!</v>
      </c>
      <c r="V18" s="40"/>
      <c r="W18" s="41" t="e">
        <f t="shared" si="4"/>
        <v>#REF!</v>
      </c>
      <c r="X18" s="42">
        <v>2019</v>
      </c>
    </row>
    <row r="19" spans="1:25" s="5" customFormat="1" ht="13.5" hidden="1" customHeight="1" x14ac:dyDescent="0.25">
      <c r="A19" s="35" t="str">
        <f>'[1]Всего-дор'!A15</f>
        <v>006</v>
      </c>
      <c r="B19" s="35"/>
      <c r="C19" s="35"/>
      <c r="D19" s="35"/>
      <c r="E19" s="35"/>
      <c r="F19" s="35"/>
      <c r="G19" s="35"/>
      <c r="H19" s="36">
        <f>'[1]Всего-дор'!C15</f>
        <v>0</v>
      </c>
      <c r="I19" s="35">
        <f>'[1]Всего-дор'!D15</f>
        <v>0</v>
      </c>
      <c r="J19" s="35">
        <f>'[1]Всего-дор'!E15</f>
        <v>0</v>
      </c>
      <c r="K19" s="35">
        <f>'[1]Всего-дор'!F15</f>
        <v>0</v>
      </c>
      <c r="L19" s="35">
        <f>'[1]Всего-дор'!G15</f>
        <v>0</v>
      </c>
      <c r="M19" s="35"/>
      <c r="N19" s="35">
        <f>'[1]Всего-дор'!H15</f>
        <v>0</v>
      </c>
      <c r="O19" s="37" t="s">
        <v>7</v>
      </c>
      <c r="P19" s="38" t="s">
        <v>1</v>
      </c>
      <c r="Q19" s="39" t="e">
        <f>#REF!</f>
        <v>#REF!</v>
      </c>
      <c r="R19" s="39" t="e">
        <f>#REF!</f>
        <v>#REF!</v>
      </c>
      <c r="S19" s="40" t="e">
        <f t="shared" si="1"/>
        <v>#REF!</v>
      </c>
      <c r="T19" s="40" t="e">
        <f t="shared" si="2"/>
        <v>#REF!</v>
      </c>
      <c r="U19" s="40" t="e">
        <f t="shared" si="3"/>
        <v>#REF!</v>
      </c>
      <c r="V19" s="40"/>
      <c r="W19" s="41" t="e">
        <f t="shared" si="4"/>
        <v>#REF!</v>
      </c>
      <c r="X19" s="42">
        <v>2019</v>
      </c>
    </row>
    <row r="20" spans="1:25" s="5" customFormat="1" ht="1.1499999999999999" hidden="1" customHeight="1" x14ac:dyDescent="0.25">
      <c r="A20" s="35" t="str">
        <f>'[1]Всего-дор'!A16</f>
        <v>007</v>
      </c>
      <c r="B20" s="35"/>
      <c r="C20" s="35"/>
      <c r="D20" s="35"/>
      <c r="E20" s="35"/>
      <c r="F20" s="35"/>
      <c r="G20" s="35"/>
      <c r="H20" s="36">
        <f>'[1]Всего-дор'!C16</f>
        <v>0</v>
      </c>
      <c r="I20" s="35">
        <f>'[1]Всего-дор'!D16</f>
        <v>0</v>
      </c>
      <c r="J20" s="35">
        <f>'[1]Всего-дор'!E16</f>
        <v>0</v>
      </c>
      <c r="K20" s="35">
        <f>'[1]Всего-дор'!F16</f>
        <v>0</v>
      </c>
      <c r="L20" s="35">
        <f>'[1]Всего-дор'!G16</f>
        <v>0</v>
      </c>
      <c r="M20" s="35"/>
      <c r="N20" s="35">
        <f>'[1]Всего-дор'!H16</f>
        <v>0</v>
      </c>
      <c r="O20" s="37" t="s">
        <v>2</v>
      </c>
      <c r="P20" s="38" t="s">
        <v>1</v>
      </c>
      <c r="Q20" s="39" t="e">
        <f>#REF!+#REF!+#REF!+#REF!+#REF!+#REF!+#REF!+#REF!+#REF!+#REF!+#REF!+#REF!</f>
        <v>#REF!</v>
      </c>
      <c r="R20" s="39" t="e">
        <f>#REF!+#REF!+#REF!+#REF!+#REF!+#REF!+#REF!+#REF!+#REF!+#REF!+#REF!+#REF!</f>
        <v>#REF!</v>
      </c>
      <c r="S20" s="40" t="e">
        <f t="shared" si="1"/>
        <v>#REF!</v>
      </c>
      <c r="T20" s="40" t="e">
        <f t="shared" si="2"/>
        <v>#REF!</v>
      </c>
      <c r="U20" s="40" t="e">
        <f t="shared" si="3"/>
        <v>#REF!</v>
      </c>
      <c r="V20" s="40"/>
      <c r="W20" s="41" t="e">
        <f t="shared" si="4"/>
        <v>#REF!</v>
      </c>
      <c r="X20" s="42">
        <v>2019</v>
      </c>
    </row>
    <row r="21" spans="1:25" s="2" customFormat="1" ht="44.25" x14ac:dyDescent="0.25">
      <c r="A21" s="43"/>
      <c r="B21" s="43"/>
      <c r="C21" s="43"/>
      <c r="D21" s="43"/>
      <c r="E21" s="43"/>
      <c r="F21" s="43"/>
      <c r="G21" s="43"/>
      <c r="H21" s="44"/>
      <c r="I21" s="43"/>
      <c r="J21" s="43"/>
      <c r="K21" s="43"/>
      <c r="L21" s="43"/>
      <c r="M21" s="43"/>
      <c r="N21" s="43"/>
      <c r="O21" s="19" t="s">
        <v>60</v>
      </c>
      <c r="P21" s="45"/>
      <c r="Q21" s="46"/>
      <c r="R21" s="46"/>
      <c r="S21" s="40"/>
      <c r="T21" s="40"/>
      <c r="U21" s="40"/>
      <c r="V21" s="40"/>
      <c r="W21" s="47"/>
      <c r="X21" s="45"/>
    </row>
    <row r="22" spans="1:25" s="2" customFormat="1" ht="45" x14ac:dyDescent="0.25">
      <c r="A22" s="43"/>
      <c r="B22" s="43"/>
      <c r="C22" s="43"/>
      <c r="D22" s="43"/>
      <c r="E22" s="43"/>
      <c r="F22" s="43"/>
      <c r="G22" s="43"/>
      <c r="H22" s="44"/>
      <c r="I22" s="43"/>
      <c r="J22" s="43"/>
      <c r="K22" s="43"/>
      <c r="L22" s="43"/>
      <c r="M22" s="43"/>
      <c r="N22" s="43"/>
      <c r="O22" s="48" t="s">
        <v>61</v>
      </c>
      <c r="P22" s="45" t="s">
        <v>35</v>
      </c>
      <c r="Q22" s="46">
        <f>Q31</f>
        <v>35.299999999999997</v>
      </c>
      <c r="R22" s="46">
        <f t="shared" ref="R22:V22" si="5">R31</f>
        <v>36.700000000000003</v>
      </c>
      <c r="S22" s="46">
        <f t="shared" si="5"/>
        <v>26.3</v>
      </c>
      <c r="T22" s="46">
        <f t="shared" si="5"/>
        <v>7</v>
      </c>
      <c r="U22" s="46">
        <f t="shared" si="5"/>
        <v>0</v>
      </c>
      <c r="V22" s="46">
        <f t="shared" si="5"/>
        <v>0</v>
      </c>
      <c r="W22" s="47">
        <f t="shared" si="4"/>
        <v>105.3</v>
      </c>
      <c r="X22" s="45">
        <v>2018</v>
      </c>
    </row>
    <row r="23" spans="1:25" s="2" customFormat="1" ht="29.25" x14ac:dyDescent="0.25">
      <c r="A23" s="43"/>
      <c r="B23" s="43"/>
      <c r="C23" s="43"/>
      <c r="D23" s="43"/>
      <c r="E23" s="43"/>
      <c r="F23" s="43"/>
      <c r="G23" s="43"/>
      <c r="H23" s="44"/>
      <c r="I23" s="43"/>
      <c r="J23" s="43"/>
      <c r="K23" s="43"/>
      <c r="L23" s="43"/>
      <c r="M23" s="43"/>
      <c r="N23" s="43"/>
      <c r="O23" s="48" t="s">
        <v>62</v>
      </c>
      <c r="P23" s="45" t="s">
        <v>35</v>
      </c>
      <c r="Q23" s="46">
        <f>Q63</f>
        <v>345.9</v>
      </c>
      <c r="R23" s="46">
        <f t="shared" ref="R23:V23" si="6">R63</f>
        <v>316.10000000000002</v>
      </c>
      <c r="S23" s="46">
        <f t="shared" si="6"/>
        <v>300.2</v>
      </c>
      <c r="T23" s="46">
        <f t="shared" si="6"/>
        <v>300.2</v>
      </c>
      <c r="U23" s="46">
        <f t="shared" si="6"/>
        <v>300.2</v>
      </c>
      <c r="V23" s="46">
        <f t="shared" si="6"/>
        <v>300.2</v>
      </c>
      <c r="W23" s="47">
        <f t="shared" si="4"/>
        <v>1862.8000000000002</v>
      </c>
      <c r="X23" s="45">
        <v>2020</v>
      </c>
      <c r="Y23" s="10"/>
    </row>
    <row r="24" spans="1:25" s="2" customFormat="1" ht="45" x14ac:dyDescent="0.25">
      <c r="A24" s="43"/>
      <c r="B24" s="43"/>
      <c r="C24" s="43"/>
      <c r="D24" s="43"/>
      <c r="E24" s="43"/>
      <c r="F24" s="43"/>
      <c r="G24" s="43"/>
      <c r="H24" s="44"/>
      <c r="I24" s="43"/>
      <c r="J24" s="43"/>
      <c r="K24" s="43"/>
      <c r="L24" s="43"/>
      <c r="M24" s="43"/>
      <c r="N24" s="43"/>
      <c r="O24" s="48" t="s">
        <v>63</v>
      </c>
      <c r="P24" s="45" t="s">
        <v>35</v>
      </c>
      <c r="Q24" s="46">
        <f>Q73</f>
        <v>3894.1</v>
      </c>
      <c r="R24" s="46">
        <f t="shared" ref="R24:V24" si="7">R73</f>
        <v>3899.4</v>
      </c>
      <c r="S24" s="46">
        <f t="shared" si="7"/>
        <v>3936.1</v>
      </c>
      <c r="T24" s="46">
        <f t="shared" si="7"/>
        <v>3962.4</v>
      </c>
      <c r="U24" s="46">
        <f t="shared" si="7"/>
        <v>3969.4</v>
      </c>
      <c r="V24" s="46">
        <f t="shared" si="7"/>
        <v>3969.4</v>
      </c>
      <c r="W24" s="47">
        <f>V24</f>
        <v>3969.4</v>
      </c>
      <c r="X24" s="45">
        <v>2020</v>
      </c>
    </row>
    <row r="25" spans="1:25" s="2" customFormat="1" ht="55.9" customHeight="1" x14ac:dyDescent="0.25">
      <c r="A25" s="43"/>
      <c r="B25" s="43"/>
      <c r="C25" s="43"/>
      <c r="D25" s="43"/>
      <c r="E25" s="43"/>
      <c r="F25" s="43"/>
      <c r="G25" s="43"/>
      <c r="H25" s="44"/>
      <c r="I25" s="43"/>
      <c r="J25" s="43"/>
      <c r="K25" s="43"/>
      <c r="L25" s="43"/>
      <c r="M25" s="43"/>
      <c r="N25" s="43"/>
      <c r="O25" s="48" t="s">
        <v>64</v>
      </c>
      <c r="P25" s="45" t="s">
        <v>9</v>
      </c>
      <c r="Q25" s="49">
        <f>Q77</f>
        <v>4338</v>
      </c>
      <c r="R25" s="49">
        <f t="shared" ref="R25:V25" si="8">R77</f>
        <v>2965</v>
      </c>
      <c r="S25" s="49">
        <f t="shared" si="8"/>
        <v>2817</v>
      </c>
      <c r="T25" s="49">
        <f t="shared" si="8"/>
        <v>2817</v>
      </c>
      <c r="U25" s="49">
        <f t="shared" si="8"/>
        <v>2817</v>
      </c>
      <c r="V25" s="49">
        <f t="shared" si="8"/>
        <v>2817</v>
      </c>
      <c r="W25" s="50">
        <f t="shared" si="4"/>
        <v>18571</v>
      </c>
      <c r="X25" s="45">
        <v>2020</v>
      </c>
      <c r="Y25" s="10"/>
    </row>
    <row r="26" spans="1:25" s="2" customFormat="1" ht="55.15" customHeight="1" x14ac:dyDescent="0.25">
      <c r="A26" s="43"/>
      <c r="B26" s="43"/>
      <c r="C26" s="43"/>
      <c r="D26" s="43"/>
      <c r="E26" s="43"/>
      <c r="F26" s="43"/>
      <c r="G26" s="43"/>
      <c r="H26" s="44"/>
      <c r="I26" s="43"/>
      <c r="J26" s="43"/>
      <c r="K26" s="43"/>
      <c r="L26" s="43"/>
      <c r="M26" s="43"/>
      <c r="N26" s="43"/>
      <c r="O26" s="48" t="s">
        <v>65</v>
      </c>
      <c r="P26" s="45" t="s">
        <v>35</v>
      </c>
      <c r="Q26" s="46">
        <f>Q101</f>
        <v>12.3</v>
      </c>
      <c r="R26" s="46">
        <f t="shared" ref="R26:V26" si="9">R101</f>
        <v>11.100000000000001</v>
      </c>
      <c r="S26" s="46">
        <f t="shared" si="9"/>
        <v>10.5</v>
      </c>
      <c r="T26" s="46">
        <f t="shared" si="9"/>
        <v>10.5</v>
      </c>
      <c r="U26" s="46">
        <f t="shared" si="9"/>
        <v>10.5</v>
      </c>
      <c r="V26" s="46">
        <f t="shared" si="9"/>
        <v>10.5</v>
      </c>
      <c r="W26" s="47">
        <f t="shared" si="4"/>
        <v>65.400000000000006</v>
      </c>
      <c r="X26" s="45">
        <v>2020</v>
      </c>
      <c r="Y26" s="10"/>
    </row>
    <row r="27" spans="1:25" s="2" customFormat="1" ht="30" x14ac:dyDescent="0.25">
      <c r="A27" s="43"/>
      <c r="B27" s="43"/>
      <c r="C27" s="43"/>
      <c r="D27" s="43"/>
      <c r="E27" s="43"/>
      <c r="F27" s="43"/>
      <c r="G27" s="43"/>
      <c r="H27" s="44"/>
      <c r="I27" s="43"/>
      <c r="J27" s="43"/>
      <c r="K27" s="43"/>
      <c r="L27" s="43"/>
      <c r="M27" s="43"/>
      <c r="N27" s="43"/>
      <c r="O27" s="48" t="s">
        <v>66</v>
      </c>
      <c r="P27" s="45" t="s">
        <v>22</v>
      </c>
      <c r="Q27" s="46">
        <f t="shared" ref="Q27:V27" si="10">Q116</f>
        <v>32718</v>
      </c>
      <c r="R27" s="46">
        <f t="shared" si="10"/>
        <v>35127.4</v>
      </c>
      <c r="S27" s="46">
        <f t="shared" si="10"/>
        <v>35127.4</v>
      </c>
      <c r="T27" s="46">
        <f t="shared" si="10"/>
        <v>35127.4</v>
      </c>
      <c r="U27" s="46">
        <f t="shared" si="10"/>
        <v>35127.4</v>
      </c>
      <c r="V27" s="46">
        <f t="shared" si="10"/>
        <v>35127.4</v>
      </c>
      <c r="W27" s="47">
        <f t="shared" si="4"/>
        <v>208354.99999999997</v>
      </c>
      <c r="X27" s="45">
        <v>2020</v>
      </c>
    </row>
    <row r="28" spans="1:25" ht="30.6" customHeight="1" x14ac:dyDescent="0.25">
      <c r="A28" s="31" t="s">
        <v>28</v>
      </c>
      <c r="B28" s="31" t="s">
        <v>28</v>
      </c>
      <c r="C28" s="31" t="s">
        <v>28</v>
      </c>
      <c r="D28" s="31" t="s">
        <v>28</v>
      </c>
      <c r="E28" s="31" t="s">
        <v>41</v>
      </c>
      <c r="F28" s="31" t="s">
        <v>28</v>
      </c>
      <c r="G28" s="31" t="s">
        <v>40</v>
      </c>
      <c r="H28" s="31" t="s">
        <v>28</v>
      </c>
      <c r="I28" s="31" t="s">
        <v>39</v>
      </c>
      <c r="J28" s="31" t="s">
        <v>29</v>
      </c>
      <c r="K28" s="31" t="s">
        <v>28</v>
      </c>
      <c r="L28" s="31" t="s">
        <v>28</v>
      </c>
      <c r="M28" s="31" t="s">
        <v>28</v>
      </c>
      <c r="N28" s="31" t="s">
        <v>28</v>
      </c>
      <c r="O28" s="24" t="s">
        <v>56</v>
      </c>
      <c r="P28" s="33" t="s">
        <v>1</v>
      </c>
      <c r="Q28" s="34">
        <f t="shared" ref="Q28:V28" si="11">Q29+Q62+Q72+Q100</f>
        <v>957063.1</v>
      </c>
      <c r="R28" s="34">
        <f t="shared" si="11"/>
        <v>957263.7</v>
      </c>
      <c r="S28" s="34">
        <f t="shared" si="11"/>
        <v>925210.1</v>
      </c>
      <c r="T28" s="34">
        <f t="shared" si="11"/>
        <v>709736.39999999991</v>
      </c>
      <c r="U28" s="34">
        <f t="shared" si="11"/>
        <v>693586</v>
      </c>
      <c r="V28" s="34">
        <f t="shared" si="11"/>
        <v>693586</v>
      </c>
      <c r="W28" s="34">
        <f t="shared" si="4"/>
        <v>4936445.3</v>
      </c>
      <c r="X28" s="51">
        <v>2020</v>
      </c>
      <c r="Y28" s="6"/>
    </row>
    <row r="29" spans="1:25" s="3" customFormat="1" ht="42.75" x14ac:dyDescent="0.25">
      <c r="A29" s="52" t="s">
        <v>28</v>
      </c>
      <c r="B29" s="52" t="s">
        <v>28</v>
      </c>
      <c r="C29" s="52" t="s">
        <v>28</v>
      </c>
      <c r="D29" s="52" t="s">
        <v>28</v>
      </c>
      <c r="E29" s="52" t="s">
        <v>41</v>
      </c>
      <c r="F29" s="52" t="s">
        <v>28</v>
      </c>
      <c r="G29" s="52" t="s">
        <v>40</v>
      </c>
      <c r="H29" s="52" t="s">
        <v>28</v>
      </c>
      <c r="I29" s="52" t="s">
        <v>39</v>
      </c>
      <c r="J29" s="52" t="s">
        <v>29</v>
      </c>
      <c r="K29" s="52" t="s">
        <v>28</v>
      </c>
      <c r="L29" s="52" t="s">
        <v>29</v>
      </c>
      <c r="M29" s="52" t="s">
        <v>28</v>
      </c>
      <c r="N29" s="52" t="s">
        <v>28</v>
      </c>
      <c r="O29" s="53" t="s">
        <v>46</v>
      </c>
      <c r="P29" s="54" t="s">
        <v>1</v>
      </c>
      <c r="Q29" s="55">
        <f>Q33+Q38+Q41+Q44+Q46+Q48+Q50+Q52+Q55+Q58+Q60</f>
        <v>157402.70000000001</v>
      </c>
      <c r="R29" s="55">
        <f t="shared" ref="R29:W29" si="12">R33+R38+R41+R44+R46+R48+R50+R52+R55+R58+R60</f>
        <v>227173.7</v>
      </c>
      <c r="S29" s="55">
        <f t="shared" si="12"/>
        <v>231624.1</v>
      </c>
      <c r="T29" s="55">
        <f t="shared" si="12"/>
        <v>16150.4</v>
      </c>
      <c r="U29" s="55">
        <f t="shared" si="12"/>
        <v>0</v>
      </c>
      <c r="V29" s="55">
        <f t="shared" si="12"/>
        <v>0</v>
      </c>
      <c r="W29" s="55">
        <f t="shared" si="12"/>
        <v>632350.90000000014</v>
      </c>
      <c r="X29" s="54">
        <v>2018</v>
      </c>
      <c r="Y29" s="7"/>
    </row>
    <row r="30" spans="1:25" s="4" customFormat="1" ht="29.25" x14ac:dyDescent="0.25">
      <c r="A30" s="44"/>
      <c r="B30" s="44"/>
      <c r="C30" s="44"/>
      <c r="D30" s="44"/>
      <c r="E30" s="44"/>
      <c r="F30" s="44"/>
      <c r="G30" s="44"/>
      <c r="H30" s="44"/>
      <c r="I30" s="43"/>
      <c r="J30" s="44"/>
      <c r="K30" s="44"/>
      <c r="L30" s="44"/>
      <c r="M30" s="44"/>
      <c r="N30" s="44"/>
      <c r="O30" s="19" t="s">
        <v>67</v>
      </c>
      <c r="P30" s="45" t="s">
        <v>12</v>
      </c>
      <c r="Q30" s="46">
        <f>Q36+Q39+Q42+Q53+Q56</f>
        <v>0.89999999999999991</v>
      </c>
      <c r="R30" s="46">
        <f t="shared" ref="R30:V30" si="13">R36+R39+R42+R53+R56</f>
        <v>1.6</v>
      </c>
      <c r="S30" s="46">
        <f t="shared" si="13"/>
        <v>1.6</v>
      </c>
      <c r="T30" s="46">
        <f t="shared" si="13"/>
        <v>0.5</v>
      </c>
      <c r="U30" s="46">
        <f t="shared" si="13"/>
        <v>0</v>
      </c>
      <c r="V30" s="46">
        <f t="shared" si="13"/>
        <v>0</v>
      </c>
      <c r="W30" s="47">
        <f t="shared" si="4"/>
        <v>4.5999999999999996</v>
      </c>
      <c r="X30" s="45">
        <v>2018</v>
      </c>
    </row>
    <row r="31" spans="1:25" s="4" customFormat="1" ht="29.25" x14ac:dyDescent="0.25">
      <c r="A31" s="44"/>
      <c r="B31" s="44"/>
      <c r="C31" s="44"/>
      <c r="D31" s="44"/>
      <c r="E31" s="44"/>
      <c r="F31" s="44"/>
      <c r="G31" s="44"/>
      <c r="H31" s="44"/>
      <c r="I31" s="43"/>
      <c r="J31" s="44"/>
      <c r="K31" s="44"/>
      <c r="L31" s="44"/>
      <c r="M31" s="44"/>
      <c r="N31" s="44"/>
      <c r="O31" s="19" t="s">
        <v>68</v>
      </c>
      <c r="P31" s="45" t="s">
        <v>35</v>
      </c>
      <c r="Q31" s="56">
        <f>Q37+Q40+Q43</f>
        <v>35.299999999999997</v>
      </c>
      <c r="R31" s="56">
        <f t="shared" ref="R31:V31" si="14">R37+R40+R43+R54+R57</f>
        <v>36.700000000000003</v>
      </c>
      <c r="S31" s="56">
        <f t="shared" si="14"/>
        <v>26.3</v>
      </c>
      <c r="T31" s="56">
        <f t="shared" si="14"/>
        <v>7</v>
      </c>
      <c r="U31" s="56">
        <f t="shared" si="14"/>
        <v>0</v>
      </c>
      <c r="V31" s="56">
        <f t="shared" si="14"/>
        <v>0</v>
      </c>
      <c r="W31" s="47">
        <f t="shared" si="4"/>
        <v>105.3</v>
      </c>
      <c r="X31" s="45">
        <v>2017</v>
      </c>
    </row>
    <row r="32" spans="1:25" s="4" customFormat="1" ht="44.25" x14ac:dyDescent="0.25">
      <c r="A32" s="44"/>
      <c r="B32" s="44"/>
      <c r="C32" s="44"/>
      <c r="D32" s="44"/>
      <c r="E32" s="44"/>
      <c r="F32" s="44"/>
      <c r="G32" s="44"/>
      <c r="H32" s="44"/>
      <c r="I32" s="43"/>
      <c r="J32" s="44"/>
      <c r="K32" s="44"/>
      <c r="L32" s="44"/>
      <c r="M32" s="44"/>
      <c r="N32" s="44"/>
      <c r="O32" s="19" t="s">
        <v>69</v>
      </c>
      <c r="P32" s="45" t="s">
        <v>12</v>
      </c>
      <c r="Q32" s="56">
        <f>Q45+Q47+Q49+Q61</f>
        <v>2.4000000000000004</v>
      </c>
      <c r="R32" s="56">
        <f t="shared" ref="R32:V32" si="15">R45+R47+R49+R51</f>
        <v>1</v>
      </c>
      <c r="S32" s="56">
        <f t="shared" si="15"/>
        <v>0</v>
      </c>
      <c r="T32" s="56">
        <f t="shared" si="15"/>
        <v>0</v>
      </c>
      <c r="U32" s="56">
        <f t="shared" si="15"/>
        <v>0</v>
      </c>
      <c r="V32" s="56">
        <f t="shared" si="15"/>
        <v>0</v>
      </c>
      <c r="W32" s="47">
        <f t="shared" si="4"/>
        <v>3.4000000000000004</v>
      </c>
      <c r="X32" s="45">
        <v>2016</v>
      </c>
    </row>
    <row r="33" spans="1:24" s="4" customFormat="1" ht="45" x14ac:dyDescent="0.25">
      <c r="A33" s="57" t="s">
        <v>28</v>
      </c>
      <c r="B33" s="57" t="s">
        <v>28</v>
      </c>
      <c r="C33" s="57" t="s">
        <v>48</v>
      </c>
      <c r="D33" s="57" t="s">
        <v>28</v>
      </c>
      <c r="E33" s="57" t="s">
        <v>41</v>
      </c>
      <c r="F33" s="57" t="s">
        <v>28</v>
      </c>
      <c r="G33" s="57" t="s">
        <v>40</v>
      </c>
      <c r="H33" s="57" t="s">
        <v>28</v>
      </c>
      <c r="I33" s="57" t="s">
        <v>39</v>
      </c>
      <c r="J33" s="57" t="s">
        <v>29</v>
      </c>
      <c r="K33" s="57" t="s">
        <v>28</v>
      </c>
      <c r="L33" s="57" t="s">
        <v>29</v>
      </c>
      <c r="M33" s="57" t="s">
        <v>28</v>
      </c>
      <c r="N33" s="57" t="s">
        <v>28</v>
      </c>
      <c r="O33" s="58" t="s">
        <v>70</v>
      </c>
      <c r="P33" s="59" t="s">
        <v>1</v>
      </c>
      <c r="Q33" s="60">
        <f>Q34+Q35</f>
        <v>101052.7</v>
      </c>
      <c r="R33" s="61">
        <f t="shared" ref="R33:V33" si="16">R34+R35</f>
        <v>189473.7</v>
      </c>
      <c r="S33" s="61">
        <f t="shared" si="16"/>
        <v>189473.7</v>
      </c>
      <c r="T33" s="61">
        <f t="shared" si="16"/>
        <v>0</v>
      </c>
      <c r="U33" s="61">
        <f t="shared" si="16"/>
        <v>0</v>
      </c>
      <c r="V33" s="61">
        <f t="shared" si="16"/>
        <v>0</v>
      </c>
      <c r="W33" s="60">
        <f t="shared" si="4"/>
        <v>480000.10000000003</v>
      </c>
      <c r="X33" s="59">
        <v>2017</v>
      </c>
    </row>
    <row r="34" spans="1:24" s="4" customFormat="1" ht="45" x14ac:dyDescent="0.25">
      <c r="A34" s="57" t="s">
        <v>28</v>
      </c>
      <c r="B34" s="57" t="s">
        <v>28</v>
      </c>
      <c r="C34" s="57" t="s">
        <v>48</v>
      </c>
      <c r="D34" s="57" t="s">
        <v>28</v>
      </c>
      <c r="E34" s="57" t="s">
        <v>41</v>
      </c>
      <c r="F34" s="57" t="s">
        <v>28</v>
      </c>
      <c r="G34" s="57" t="s">
        <v>40</v>
      </c>
      <c r="H34" s="57" t="s">
        <v>28</v>
      </c>
      <c r="I34" s="57" t="s">
        <v>39</v>
      </c>
      <c r="J34" s="57" t="s">
        <v>29</v>
      </c>
      <c r="K34" s="57" t="s">
        <v>28</v>
      </c>
      <c r="L34" s="57" t="s">
        <v>29</v>
      </c>
      <c r="M34" s="57" t="s">
        <v>28</v>
      </c>
      <c r="N34" s="57" t="s">
        <v>29</v>
      </c>
      <c r="O34" s="58" t="s">
        <v>70</v>
      </c>
      <c r="P34" s="59" t="s">
        <v>1</v>
      </c>
      <c r="Q34" s="62">
        <f>130000-100000</f>
        <v>30000</v>
      </c>
      <c r="R34" s="63"/>
      <c r="S34" s="63"/>
      <c r="T34" s="63"/>
      <c r="U34" s="63"/>
      <c r="V34" s="63"/>
      <c r="W34" s="60">
        <f t="shared" si="4"/>
        <v>30000</v>
      </c>
      <c r="X34" s="59">
        <v>2015</v>
      </c>
    </row>
    <row r="35" spans="1:24" s="4" customFormat="1" ht="45" x14ac:dyDescent="0.25">
      <c r="A35" s="57" t="s">
        <v>28</v>
      </c>
      <c r="B35" s="57" t="s">
        <v>28</v>
      </c>
      <c r="C35" s="57" t="s">
        <v>48</v>
      </c>
      <c r="D35" s="57" t="s">
        <v>28</v>
      </c>
      <c r="E35" s="57" t="s">
        <v>41</v>
      </c>
      <c r="F35" s="57" t="s">
        <v>28</v>
      </c>
      <c r="G35" s="57" t="s">
        <v>40</v>
      </c>
      <c r="H35" s="57" t="s">
        <v>28</v>
      </c>
      <c r="I35" s="57" t="s">
        <v>39</v>
      </c>
      <c r="J35" s="57" t="s">
        <v>29</v>
      </c>
      <c r="K35" s="57" t="s">
        <v>48</v>
      </c>
      <c r="L35" s="57" t="s">
        <v>43</v>
      </c>
      <c r="M35" s="57" t="s">
        <v>29</v>
      </c>
      <c r="N35" s="57" t="s">
        <v>29</v>
      </c>
      <c r="O35" s="58" t="s">
        <v>70</v>
      </c>
      <c r="P35" s="59" t="s">
        <v>1</v>
      </c>
      <c r="Q35" s="64">
        <v>71052.7</v>
      </c>
      <c r="R35" s="63">
        <v>189473.7</v>
      </c>
      <c r="S35" s="63">
        <v>189473.7</v>
      </c>
      <c r="T35" s="63"/>
      <c r="U35" s="63"/>
      <c r="V35" s="63"/>
      <c r="W35" s="61">
        <f t="shared" si="4"/>
        <v>450000.10000000003</v>
      </c>
      <c r="X35" s="59">
        <v>2017</v>
      </c>
    </row>
    <row r="36" spans="1:24" s="4" customFormat="1" ht="27.6" customHeight="1" x14ac:dyDescent="0.25">
      <c r="A36" s="44"/>
      <c r="B36" s="44"/>
      <c r="C36" s="44"/>
      <c r="D36" s="44"/>
      <c r="E36" s="44"/>
      <c r="F36" s="44"/>
      <c r="G36" s="44"/>
      <c r="H36" s="44"/>
      <c r="I36" s="43"/>
      <c r="J36" s="44"/>
      <c r="K36" s="44"/>
      <c r="L36" s="44"/>
      <c r="M36" s="44"/>
      <c r="N36" s="44"/>
      <c r="O36" s="19" t="s">
        <v>71</v>
      </c>
      <c r="P36" s="30" t="s">
        <v>12</v>
      </c>
      <c r="Q36" s="65">
        <v>0.1</v>
      </c>
      <c r="R36" s="65">
        <v>0.1</v>
      </c>
      <c r="S36" s="65">
        <v>0.1</v>
      </c>
      <c r="T36" s="66"/>
      <c r="U36" s="66"/>
      <c r="V36" s="66"/>
      <c r="W36" s="47">
        <f t="shared" si="4"/>
        <v>0.30000000000000004</v>
      </c>
      <c r="X36" s="45">
        <v>2017</v>
      </c>
    </row>
    <row r="37" spans="1:24" s="4" customFormat="1" ht="29.25" x14ac:dyDescent="0.25">
      <c r="A37" s="44"/>
      <c r="B37" s="44"/>
      <c r="C37" s="44"/>
      <c r="D37" s="44"/>
      <c r="E37" s="44"/>
      <c r="F37" s="44"/>
      <c r="G37" s="44"/>
      <c r="H37" s="44"/>
      <c r="I37" s="43"/>
      <c r="J37" s="44"/>
      <c r="K37" s="44"/>
      <c r="L37" s="44"/>
      <c r="M37" s="44"/>
      <c r="N37" s="44"/>
      <c r="O37" s="19" t="s">
        <v>68</v>
      </c>
      <c r="P37" s="45" t="s">
        <v>35</v>
      </c>
      <c r="Q37" s="56">
        <v>3.3</v>
      </c>
      <c r="R37" s="46">
        <v>5</v>
      </c>
      <c r="S37" s="46">
        <v>5</v>
      </c>
      <c r="T37" s="40"/>
      <c r="U37" s="40"/>
      <c r="V37" s="40"/>
      <c r="W37" s="47">
        <f t="shared" si="4"/>
        <v>13.3</v>
      </c>
      <c r="X37" s="45">
        <v>2017</v>
      </c>
    </row>
    <row r="38" spans="1:24" s="4" customFormat="1" ht="44.25" x14ac:dyDescent="0.25">
      <c r="A38" s="57" t="s">
        <v>28</v>
      </c>
      <c r="B38" s="57" t="s">
        <v>28</v>
      </c>
      <c r="C38" s="57" t="s">
        <v>48</v>
      </c>
      <c r="D38" s="57" t="s">
        <v>28</v>
      </c>
      <c r="E38" s="57" t="s">
        <v>41</v>
      </c>
      <c r="F38" s="57" t="s">
        <v>28</v>
      </c>
      <c r="G38" s="57" t="s">
        <v>40</v>
      </c>
      <c r="H38" s="57" t="s">
        <v>28</v>
      </c>
      <c r="I38" s="57" t="s">
        <v>39</v>
      </c>
      <c r="J38" s="57" t="s">
        <v>29</v>
      </c>
      <c r="K38" s="57" t="s">
        <v>28</v>
      </c>
      <c r="L38" s="57" t="s">
        <v>29</v>
      </c>
      <c r="M38" s="57" t="s">
        <v>28</v>
      </c>
      <c r="N38" s="57" t="s">
        <v>30</v>
      </c>
      <c r="O38" s="67" t="s">
        <v>72</v>
      </c>
      <c r="P38" s="59" t="s">
        <v>1</v>
      </c>
      <c r="Q38" s="68">
        <v>900</v>
      </c>
      <c r="R38" s="68">
        <v>6000</v>
      </c>
      <c r="S38" s="68">
        <v>6000</v>
      </c>
      <c r="T38" s="68"/>
      <c r="U38" s="68"/>
      <c r="V38" s="68"/>
      <c r="W38" s="61">
        <f t="shared" si="4"/>
        <v>12900</v>
      </c>
      <c r="X38" s="59">
        <v>2017</v>
      </c>
    </row>
    <row r="39" spans="1:24" s="4" customFormat="1" ht="27.6" customHeight="1" x14ac:dyDescent="0.25">
      <c r="A39" s="44"/>
      <c r="B39" s="44"/>
      <c r="C39" s="44"/>
      <c r="D39" s="44"/>
      <c r="E39" s="44"/>
      <c r="F39" s="44"/>
      <c r="G39" s="44"/>
      <c r="H39" s="44"/>
      <c r="I39" s="43"/>
      <c r="J39" s="44"/>
      <c r="K39" s="44"/>
      <c r="L39" s="44"/>
      <c r="M39" s="44"/>
      <c r="N39" s="44"/>
      <c r="O39" s="19" t="s">
        <v>71</v>
      </c>
      <c r="P39" s="30" t="s">
        <v>12</v>
      </c>
      <c r="Q39" s="69">
        <v>0.6</v>
      </c>
      <c r="R39" s="46">
        <v>0.3</v>
      </c>
      <c r="S39" s="46">
        <v>0.3</v>
      </c>
      <c r="T39" s="46"/>
      <c r="U39" s="46"/>
      <c r="V39" s="46"/>
      <c r="W39" s="47">
        <f t="shared" si="4"/>
        <v>1.2</v>
      </c>
      <c r="X39" s="45">
        <v>2017</v>
      </c>
    </row>
    <row r="40" spans="1:24" s="4" customFormat="1" ht="29.25" x14ac:dyDescent="0.25">
      <c r="A40" s="44"/>
      <c r="B40" s="44"/>
      <c r="C40" s="44"/>
      <c r="D40" s="44"/>
      <c r="E40" s="44"/>
      <c r="F40" s="44"/>
      <c r="G40" s="44"/>
      <c r="H40" s="44"/>
      <c r="I40" s="43"/>
      <c r="J40" s="44"/>
      <c r="K40" s="44"/>
      <c r="L40" s="44"/>
      <c r="M40" s="44"/>
      <c r="N40" s="44"/>
      <c r="O40" s="19" t="s">
        <v>68</v>
      </c>
      <c r="P40" s="45" t="s">
        <v>35</v>
      </c>
      <c r="Q40" s="56">
        <v>30</v>
      </c>
      <c r="R40" s="46">
        <v>7</v>
      </c>
      <c r="S40" s="46">
        <v>7.3</v>
      </c>
      <c r="T40" s="46"/>
      <c r="U40" s="46"/>
      <c r="V40" s="46"/>
      <c r="W40" s="47">
        <f t="shared" si="4"/>
        <v>44.3</v>
      </c>
      <c r="X40" s="45">
        <v>2017</v>
      </c>
    </row>
    <row r="41" spans="1:24" s="4" customFormat="1" ht="44.25" x14ac:dyDescent="0.25">
      <c r="A41" s="57" t="s">
        <v>28</v>
      </c>
      <c r="B41" s="57" t="s">
        <v>28</v>
      </c>
      <c r="C41" s="57" t="s">
        <v>48</v>
      </c>
      <c r="D41" s="57" t="s">
        <v>28</v>
      </c>
      <c r="E41" s="57" t="s">
        <v>41</v>
      </c>
      <c r="F41" s="57" t="s">
        <v>28</v>
      </c>
      <c r="G41" s="57" t="s">
        <v>40</v>
      </c>
      <c r="H41" s="57" t="s">
        <v>28</v>
      </c>
      <c r="I41" s="57" t="s">
        <v>39</v>
      </c>
      <c r="J41" s="57" t="s">
        <v>29</v>
      </c>
      <c r="K41" s="57" t="s">
        <v>28</v>
      </c>
      <c r="L41" s="57" t="s">
        <v>29</v>
      </c>
      <c r="M41" s="57" t="s">
        <v>28</v>
      </c>
      <c r="N41" s="57" t="s">
        <v>42</v>
      </c>
      <c r="O41" s="67" t="s">
        <v>73</v>
      </c>
      <c r="P41" s="59" t="s">
        <v>1</v>
      </c>
      <c r="Q41" s="68">
        <v>20000</v>
      </c>
      <c r="R41" s="68">
        <v>20000</v>
      </c>
      <c r="S41" s="68">
        <v>20000</v>
      </c>
      <c r="T41" s="68"/>
      <c r="U41" s="68"/>
      <c r="V41" s="68"/>
      <c r="W41" s="61">
        <f t="shared" si="4"/>
        <v>60000</v>
      </c>
      <c r="X41" s="59">
        <v>2017</v>
      </c>
    </row>
    <row r="42" spans="1:24" s="4" customFormat="1" ht="27.6" customHeight="1" x14ac:dyDescent="0.25">
      <c r="A42" s="44"/>
      <c r="B42" s="44"/>
      <c r="C42" s="44"/>
      <c r="D42" s="44"/>
      <c r="E42" s="44"/>
      <c r="F42" s="44"/>
      <c r="G42" s="44"/>
      <c r="H42" s="44"/>
      <c r="I42" s="43"/>
      <c r="J42" s="44"/>
      <c r="K42" s="44"/>
      <c r="L42" s="44"/>
      <c r="M42" s="44"/>
      <c r="N42" s="44"/>
      <c r="O42" s="19" t="s">
        <v>71</v>
      </c>
      <c r="P42" s="30" t="s">
        <v>12</v>
      </c>
      <c r="Q42" s="69">
        <v>0.2</v>
      </c>
      <c r="R42" s="46">
        <v>0.6</v>
      </c>
      <c r="S42" s="46">
        <v>0.6</v>
      </c>
      <c r="T42" s="46"/>
      <c r="U42" s="46"/>
      <c r="V42" s="46"/>
      <c r="W42" s="47">
        <f t="shared" si="4"/>
        <v>1.4</v>
      </c>
      <c r="X42" s="45">
        <v>2017</v>
      </c>
    </row>
    <row r="43" spans="1:24" s="4" customFormat="1" ht="29.25" x14ac:dyDescent="0.25">
      <c r="A43" s="44"/>
      <c r="B43" s="44"/>
      <c r="C43" s="44"/>
      <c r="D43" s="44"/>
      <c r="E43" s="44"/>
      <c r="F43" s="44"/>
      <c r="G43" s="44"/>
      <c r="H43" s="44"/>
      <c r="I43" s="43"/>
      <c r="J43" s="44"/>
      <c r="K43" s="44"/>
      <c r="L43" s="44"/>
      <c r="M43" s="44"/>
      <c r="N43" s="44"/>
      <c r="O43" s="19" t="s">
        <v>68</v>
      </c>
      <c r="P43" s="45" t="s">
        <v>35</v>
      </c>
      <c r="Q43" s="56">
        <v>2</v>
      </c>
      <c r="R43" s="46">
        <v>6</v>
      </c>
      <c r="S43" s="46">
        <v>6.7</v>
      </c>
      <c r="T43" s="46"/>
      <c r="U43" s="46"/>
      <c r="V43" s="46"/>
      <c r="W43" s="47">
        <f t="shared" si="4"/>
        <v>14.7</v>
      </c>
      <c r="X43" s="45">
        <v>2017</v>
      </c>
    </row>
    <row r="44" spans="1:24" s="4" customFormat="1" ht="45" x14ac:dyDescent="0.25">
      <c r="A44" s="57" t="s">
        <v>28</v>
      </c>
      <c r="B44" s="57" t="s">
        <v>28</v>
      </c>
      <c r="C44" s="57" t="s">
        <v>48</v>
      </c>
      <c r="D44" s="57" t="s">
        <v>28</v>
      </c>
      <c r="E44" s="57" t="s">
        <v>41</v>
      </c>
      <c r="F44" s="57" t="s">
        <v>28</v>
      </c>
      <c r="G44" s="57" t="s">
        <v>40</v>
      </c>
      <c r="H44" s="57" t="s">
        <v>28</v>
      </c>
      <c r="I44" s="57" t="s">
        <v>39</v>
      </c>
      <c r="J44" s="57" t="s">
        <v>29</v>
      </c>
      <c r="K44" s="57" t="s">
        <v>28</v>
      </c>
      <c r="L44" s="57" t="s">
        <v>29</v>
      </c>
      <c r="M44" s="57" t="s">
        <v>28</v>
      </c>
      <c r="N44" s="57" t="s">
        <v>41</v>
      </c>
      <c r="O44" s="67" t="s">
        <v>74</v>
      </c>
      <c r="P44" s="59" t="s">
        <v>1</v>
      </c>
      <c r="Q44" s="61">
        <v>10450</v>
      </c>
      <c r="R44" s="63"/>
      <c r="S44" s="63"/>
      <c r="T44" s="63"/>
      <c r="U44" s="63"/>
      <c r="V44" s="63"/>
      <c r="W44" s="61">
        <f t="shared" si="4"/>
        <v>10450</v>
      </c>
      <c r="X44" s="59">
        <v>2015</v>
      </c>
    </row>
    <row r="45" spans="1:24" s="4" customFormat="1" ht="45" x14ac:dyDescent="0.25">
      <c r="A45" s="44"/>
      <c r="B45" s="44"/>
      <c r="C45" s="44"/>
      <c r="D45" s="44"/>
      <c r="E45" s="44"/>
      <c r="F45" s="44"/>
      <c r="G45" s="44"/>
      <c r="H45" s="44"/>
      <c r="I45" s="43"/>
      <c r="J45" s="44"/>
      <c r="K45" s="44"/>
      <c r="L45" s="44"/>
      <c r="M45" s="44"/>
      <c r="N45" s="44"/>
      <c r="O45" s="70" t="s">
        <v>75</v>
      </c>
      <c r="P45" s="30" t="s">
        <v>12</v>
      </c>
      <c r="Q45" s="56">
        <v>0.9</v>
      </c>
      <c r="R45" s="46"/>
      <c r="S45" s="46"/>
      <c r="T45" s="46"/>
      <c r="U45" s="46"/>
      <c r="V45" s="46"/>
      <c r="W45" s="47">
        <f t="shared" si="4"/>
        <v>0.9</v>
      </c>
      <c r="X45" s="45">
        <v>2015</v>
      </c>
    </row>
    <row r="46" spans="1:24" s="4" customFormat="1" ht="45" x14ac:dyDescent="0.25">
      <c r="A46" s="57" t="s">
        <v>28</v>
      </c>
      <c r="B46" s="57" t="s">
        <v>28</v>
      </c>
      <c r="C46" s="57" t="s">
        <v>48</v>
      </c>
      <c r="D46" s="57" t="s">
        <v>28</v>
      </c>
      <c r="E46" s="57" t="s">
        <v>41</v>
      </c>
      <c r="F46" s="57" t="s">
        <v>28</v>
      </c>
      <c r="G46" s="57" t="s">
        <v>40</v>
      </c>
      <c r="H46" s="57" t="s">
        <v>28</v>
      </c>
      <c r="I46" s="57" t="s">
        <v>39</v>
      </c>
      <c r="J46" s="57" t="s">
        <v>29</v>
      </c>
      <c r="K46" s="57" t="s">
        <v>28</v>
      </c>
      <c r="L46" s="57" t="s">
        <v>29</v>
      </c>
      <c r="M46" s="57" t="s">
        <v>28</v>
      </c>
      <c r="N46" s="57" t="s">
        <v>38</v>
      </c>
      <c r="O46" s="67" t="s">
        <v>76</v>
      </c>
      <c r="P46" s="59" t="s">
        <v>1</v>
      </c>
      <c r="Q46" s="68">
        <v>8000</v>
      </c>
      <c r="R46" s="68"/>
      <c r="S46" s="68"/>
      <c r="T46" s="68"/>
      <c r="U46" s="68"/>
      <c r="V46" s="68"/>
      <c r="W46" s="61">
        <f t="shared" si="4"/>
        <v>8000</v>
      </c>
      <c r="X46" s="59">
        <v>2015</v>
      </c>
    </row>
    <row r="47" spans="1:24" s="4" customFormat="1" ht="45" x14ac:dyDescent="0.25">
      <c r="A47" s="44"/>
      <c r="B47" s="44"/>
      <c r="C47" s="44"/>
      <c r="D47" s="44"/>
      <c r="E47" s="44"/>
      <c r="F47" s="44"/>
      <c r="G47" s="44"/>
      <c r="H47" s="44"/>
      <c r="I47" s="43"/>
      <c r="J47" s="44"/>
      <c r="K47" s="44"/>
      <c r="L47" s="44"/>
      <c r="M47" s="44"/>
      <c r="N47" s="44"/>
      <c r="O47" s="70" t="s">
        <v>75</v>
      </c>
      <c r="P47" s="30" t="s">
        <v>12</v>
      </c>
      <c r="Q47" s="69">
        <v>0.7</v>
      </c>
      <c r="R47" s="46"/>
      <c r="S47" s="46"/>
      <c r="T47" s="46"/>
      <c r="U47" s="46"/>
      <c r="V47" s="46"/>
      <c r="W47" s="47">
        <f t="shared" si="4"/>
        <v>0.7</v>
      </c>
      <c r="X47" s="45">
        <v>2015</v>
      </c>
    </row>
    <row r="48" spans="1:24" s="4" customFormat="1" ht="30" x14ac:dyDescent="0.25">
      <c r="A48" s="57" t="s">
        <v>28</v>
      </c>
      <c r="B48" s="57" t="s">
        <v>28</v>
      </c>
      <c r="C48" s="57" t="s">
        <v>48</v>
      </c>
      <c r="D48" s="57" t="s">
        <v>28</v>
      </c>
      <c r="E48" s="57" t="s">
        <v>41</v>
      </c>
      <c r="F48" s="57" t="s">
        <v>28</v>
      </c>
      <c r="G48" s="57" t="s">
        <v>40</v>
      </c>
      <c r="H48" s="57" t="s">
        <v>28</v>
      </c>
      <c r="I48" s="57" t="s">
        <v>39</v>
      </c>
      <c r="J48" s="57" t="s">
        <v>29</v>
      </c>
      <c r="K48" s="57" t="s">
        <v>28</v>
      </c>
      <c r="L48" s="57" t="s">
        <v>29</v>
      </c>
      <c r="M48" s="57" t="s">
        <v>28</v>
      </c>
      <c r="N48" s="57" t="s">
        <v>43</v>
      </c>
      <c r="O48" s="67" t="s">
        <v>77</v>
      </c>
      <c r="P48" s="59" t="s">
        <v>1</v>
      </c>
      <c r="Q48" s="68">
        <v>15000</v>
      </c>
      <c r="R48" s="68"/>
      <c r="S48" s="68"/>
      <c r="T48" s="68"/>
      <c r="U48" s="68"/>
      <c r="V48" s="68"/>
      <c r="W48" s="61">
        <f t="shared" si="4"/>
        <v>15000</v>
      </c>
      <c r="X48" s="59">
        <v>2015</v>
      </c>
    </row>
    <row r="49" spans="1:25" s="4" customFormat="1" ht="45" x14ac:dyDescent="0.25">
      <c r="A49" s="44"/>
      <c r="B49" s="44"/>
      <c r="C49" s="44"/>
      <c r="D49" s="44"/>
      <c r="E49" s="44"/>
      <c r="F49" s="44"/>
      <c r="G49" s="44"/>
      <c r="H49" s="44"/>
      <c r="I49" s="43"/>
      <c r="J49" s="44"/>
      <c r="K49" s="44"/>
      <c r="L49" s="44"/>
      <c r="M49" s="44"/>
      <c r="N49" s="44"/>
      <c r="O49" s="70" t="s">
        <v>75</v>
      </c>
      <c r="P49" s="30" t="s">
        <v>12</v>
      </c>
      <c r="Q49" s="69">
        <v>0.3</v>
      </c>
      <c r="R49" s="46"/>
      <c r="S49" s="46"/>
      <c r="T49" s="46"/>
      <c r="U49" s="46"/>
      <c r="V49" s="46"/>
      <c r="W49" s="47">
        <f t="shared" si="4"/>
        <v>0.3</v>
      </c>
      <c r="X49" s="45">
        <v>2015</v>
      </c>
    </row>
    <row r="50" spans="1:25" s="4" customFormat="1" ht="45" x14ac:dyDescent="0.25">
      <c r="A50" s="71" t="s">
        <v>28</v>
      </c>
      <c r="B50" s="71" t="s">
        <v>28</v>
      </c>
      <c r="C50" s="71" t="s">
        <v>48</v>
      </c>
      <c r="D50" s="57" t="s">
        <v>28</v>
      </c>
      <c r="E50" s="57" t="s">
        <v>41</v>
      </c>
      <c r="F50" s="57" t="s">
        <v>28</v>
      </c>
      <c r="G50" s="57" t="s">
        <v>40</v>
      </c>
      <c r="H50" s="57" t="s">
        <v>28</v>
      </c>
      <c r="I50" s="57" t="s">
        <v>39</v>
      </c>
      <c r="J50" s="57" t="s">
        <v>29</v>
      </c>
      <c r="K50" s="57" t="s">
        <v>28</v>
      </c>
      <c r="L50" s="57" t="s">
        <v>29</v>
      </c>
      <c r="M50" s="57" t="s">
        <v>28</v>
      </c>
      <c r="N50" s="57" t="s">
        <v>48</v>
      </c>
      <c r="O50" s="67" t="s">
        <v>78</v>
      </c>
      <c r="P50" s="59" t="s">
        <v>1</v>
      </c>
      <c r="Q50" s="68"/>
      <c r="R50" s="68">
        <v>5000</v>
      </c>
      <c r="S50" s="68"/>
      <c r="T50" s="68"/>
      <c r="U50" s="68"/>
      <c r="V50" s="68"/>
      <c r="W50" s="61">
        <f t="shared" si="4"/>
        <v>5000</v>
      </c>
      <c r="X50" s="59">
        <v>2016</v>
      </c>
    </row>
    <row r="51" spans="1:25" s="4" customFormat="1" ht="45" x14ac:dyDescent="0.25">
      <c r="A51" s="44"/>
      <c r="B51" s="44"/>
      <c r="C51" s="44"/>
      <c r="D51" s="44"/>
      <c r="E51" s="44"/>
      <c r="F51" s="44"/>
      <c r="G51" s="44"/>
      <c r="H51" s="44"/>
      <c r="I51" s="43"/>
      <c r="J51" s="44"/>
      <c r="K51" s="44"/>
      <c r="L51" s="44"/>
      <c r="M51" s="44"/>
      <c r="N51" s="44"/>
      <c r="O51" s="70" t="s">
        <v>79</v>
      </c>
      <c r="P51" s="30" t="s">
        <v>9</v>
      </c>
      <c r="Q51" s="72"/>
      <c r="R51" s="49">
        <v>1</v>
      </c>
      <c r="S51" s="49"/>
      <c r="T51" s="49"/>
      <c r="U51" s="49"/>
      <c r="V51" s="49"/>
      <c r="W51" s="50">
        <f t="shared" si="4"/>
        <v>1</v>
      </c>
      <c r="X51" s="45">
        <v>2016</v>
      </c>
    </row>
    <row r="52" spans="1:25" s="4" customFormat="1" ht="29.25" x14ac:dyDescent="0.25">
      <c r="A52" s="57" t="s">
        <v>28</v>
      </c>
      <c r="B52" s="57" t="s">
        <v>28</v>
      </c>
      <c r="C52" s="57" t="s">
        <v>48</v>
      </c>
      <c r="D52" s="57" t="s">
        <v>28</v>
      </c>
      <c r="E52" s="57" t="s">
        <v>41</v>
      </c>
      <c r="F52" s="57" t="s">
        <v>28</v>
      </c>
      <c r="G52" s="57" t="s">
        <v>40</v>
      </c>
      <c r="H52" s="57" t="s">
        <v>28</v>
      </c>
      <c r="I52" s="57" t="s">
        <v>39</v>
      </c>
      <c r="J52" s="57" t="s">
        <v>29</v>
      </c>
      <c r="K52" s="57" t="s">
        <v>28</v>
      </c>
      <c r="L52" s="57" t="s">
        <v>29</v>
      </c>
      <c r="M52" s="57" t="s">
        <v>28</v>
      </c>
      <c r="N52" s="57" t="s">
        <v>39</v>
      </c>
      <c r="O52" s="67" t="s">
        <v>80</v>
      </c>
      <c r="P52" s="59" t="s">
        <v>1</v>
      </c>
      <c r="Q52" s="68"/>
      <c r="R52" s="68">
        <v>2200</v>
      </c>
      <c r="S52" s="68">
        <v>16150.4</v>
      </c>
      <c r="T52" s="68">
        <v>16150.4</v>
      </c>
      <c r="U52" s="68"/>
      <c r="V52" s="68"/>
      <c r="W52" s="61">
        <f t="shared" si="4"/>
        <v>34500.800000000003</v>
      </c>
      <c r="X52" s="59">
        <v>2018</v>
      </c>
    </row>
    <row r="53" spans="1:25" s="4" customFormat="1" ht="27" customHeight="1" x14ac:dyDescent="0.25">
      <c r="A53" s="44"/>
      <c r="B53" s="44"/>
      <c r="C53" s="44"/>
      <c r="D53" s="44"/>
      <c r="E53" s="44"/>
      <c r="F53" s="44"/>
      <c r="G53" s="44"/>
      <c r="H53" s="44"/>
      <c r="I53" s="43"/>
      <c r="J53" s="44"/>
      <c r="K53" s="44"/>
      <c r="L53" s="44"/>
      <c r="M53" s="44"/>
      <c r="N53" s="44"/>
      <c r="O53" s="19" t="s">
        <v>71</v>
      </c>
      <c r="P53" s="30" t="s">
        <v>12</v>
      </c>
      <c r="Q53" s="69"/>
      <c r="R53" s="46">
        <v>0</v>
      </c>
      <c r="S53" s="46">
        <v>0.6</v>
      </c>
      <c r="T53" s="46">
        <v>0.5</v>
      </c>
      <c r="U53" s="73"/>
      <c r="V53" s="73"/>
      <c r="W53" s="47">
        <f t="shared" si="4"/>
        <v>1.1000000000000001</v>
      </c>
      <c r="X53" s="45">
        <v>2018</v>
      </c>
    </row>
    <row r="54" spans="1:25" s="4" customFormat="1" ht="29.25" x14ac:dyDescent="0.25">
      <c r="A54" s="44"/>
      <c r="B54" s="44"/>
      <c r="C54" s="44"/>
      <c r="D54" s="44"/>
      <c r="E54" s="44"/>
      <c r="F54" s="44"/>
      <c r="G54" s="44"/>
      <c r="H54" s="44"/>
      <c r="I54" s="43"/>
      <c r="J54" s="44"/>
      <c r="K54" s="44"/>
      <c r="L54" s="44"/>
      <c r="M54" s="44"/>
      <c r="N54" s="44"/>
      <c r="O54" s="19" t="s">
        <v>68</v>
      </c>
      <c r="P54" s="45" t="s">
        <v>35</v>
      </c>
      <c r="Q54" s="56"/>
      <c r="R54" s="46">
        <v>0</v>
      </c>
      <c r="S54" s="46">
        <v>7.3</v>
      </c>
      <c r="T54" s="46">
        <v>7</v>
      </c>
      <c r="U54" s="46"/>
      <c r="V54" s="46"/>
      <c r="W54" s="47">
        <f t="shared" si="4"/>
        <v>14.3</v>
      </c>
      <c r="X54" s="45">
        <v>2018</v>
      </c>
    </row>
    <row r="55" spans="1:25" s="4" customFormat="1" ht="45" x14ac:dyDescent="0.25">
      <c r="A55" s="57" t="s">
        <v>28</v>
      </c>
      <c r="B55" s="57" t="s">
        <v>28</v>
      </c>
      <c r="C55" s="57" t="s">
        <v>48</v>
      </c>
      <c r="D55" s="57" t="s">
        <v>28</v>
      </c>
      <c r="E55" s="57" t="s">
        <v>41</v>
      </c>
      <c r="F55" s="57" t="s">
        <v>28</v>
      </c>
      <c r="G55" s="57" t="s">
        <v>40</v>
      </c>
      <c r="H55" s="57" t="s">
        <v>28</v>
      </c>
      <c r="I55" s="57" t="s">
        <v>39</v>
      </c>
      <c r="J55" s="57" t="s">
        <v>29</v>
      </c>
      <c r="K55" s="57" t="s">
        <v>28</v>
      </c>
      <c r="L55" s="57" t="s">
        <v>29</v>
      </c>
      <c r="M55" s="57" t="s">
        <v>28</v>
      </c>
      <c r="N55" s="57" t="s">
        <v>40</v>
      </c>
      <c r="O55" s="67" t="s">
        <v>81</v>
      </c>
      <c r="P55" s="59" t="s">
        <v>1</v>
      </c>
      <c r="Q55" s="68"/>
      <c r="R55" s="68">
        <v>3500</v>
      </c>
      <c r="S55" s="68"/>
      <c r="T55" s="68"/>
      <c r="U55" s="68"/>
      <c r="V55" s="68"/>
      <c r="W55" s="61">
        <f t="shared" si="4"/>
        <v>3500</v>
      </c>
      <c r="X55" s="59">
        <v>2016</v>
      </c>
    </row>
    <row r="56" spans="1:25" s="4" customFormat="1" ht="27" customHeight="1" x14ac:dyDescent="0.25">
      <c r="A56" s="44"/>
      <c r="B56" s="44"/>
      <c r="C56" s="44"/>
      <c r="D56" s="44"/>
      <c r="E56" s="44"/>
      <c r="F56" s="44"/>
      <c r="G56" s="44"/>
      <c r="H56" s="44"/>
      <c r="I56" s="43"/>
      <c r="J56" s="44"/>
      <c r="K56" s="44"/>
      <c r="L56" s="44"/>
      <c r="M56" s="44"/>
      <c r="N56" s="44"/>
      <c r="O56" s="19" t="s">
        <v>71</v>
      </c>
      <c r="P56" s="30" t="s">
        <v>12</v>
      </c>
      <c r="Q56" s="69"/>
      <c r="R56" s="69">
        <v>0.6</v>
      </c>
      <c r="S56" s="46"/>
      <c r="T56" s="46"/>
      <c r="U56" s="46"/>
      <c r="V56" s="46"/>
      <c r="W56" s="47">
        <f t="shared" si="4"/>
        <v>0.6</v>
      </c>
      <c r="X56" s="45">
        <v>2016</v>
      </c>
    </row>
    <row r="57" spans="1:25" s="4" customFormat="1" ht="29.25" x14ac:dyDescent="0.25">
      <c r="A57" s="44"/>
      <c r="B57" s="44"/>
      <c r="C57" s="44"/>
      <c r="D57" s="44"/>
      <c r="E57" s="44"/>
      <c r="F57" s="44"/>
      <c r="G57" s="44"/>
      <c r="H57" s="44"/>
      <c r="I57" s="43"/>
      <c r="J57" s="44"/>
      <c r="K57" s="44"/>
      <c r="L57" s="44"/>
      <c r="M57" s="44"/>
      <c r="N57" s="44"/>
      <c r="O57" s="19" t="s">
        <v>68</v>
      </c>
      <c r="P57" s="45" t="s">
        <v>35</v>
      </c>
      <c r="Q57" s="56"/>
      <c r="R57" s="46">
        <v>18.7</v>
      </c>
      <c r="S57" s="46"/>
      <c r="T57" s="46"/>
      <c r="U57" s="46"/>
      <c r="V57" s="46"/>
      <c r="W57" s="47">
        <f t="shared" si="4"/>
        <v>18.7</v>
      </c>
      <c r="X57" s="45">
        <v>2016</v>
      </c>
    </row>
    <row r="58" spans="1:25" s="4" customFormat="1" ht="74.25" x14ac:dyDescent="0.25">
      <c r="A58" s="57" t="s">
        <v>28</v>
      </c>
      <c r="B58" s="57" t="s">
        <v>28</v>
      </c>
      <c r="C58" s="57" t="s">
        <v>48</v>
      </c>
      <c r="D58" s="57" t="s">
        <v>28</v>
      </c>
      <c r="E58" s="57" t="s">
        <v>41</v>
      </c>
      <c r="F58" s="57" t="s">
        <v>28</v>
      </c>
      <c r="G58" s="57" t="s">
        <v>40</v>
      </c>
      <c r="H58" s="57" t="s">
        <v>28</v>
      </c>
      <c r="I58" s="57" t="s">
        <v>39</v>
      </c>
      <c r="J58" s="57" t="s">
        <v>29</v>
      </c>
      <c r="K58" s="57" t="s">
        <v>28</v>
      </c>
      <c r="L58" s="57" t="s">
        <v>29</v>
      </c>
      <c r="M58" s="57" t="s">
        <v>29</v>
      </c>
      <c r="N58" s="57" t="s">
        <v>28</v>
      </c>
      <c r="O58" s="67" t="s">
        <v>82</v>
      </c>
      <c r="P58" s="59" t="s">
        <v>1</v>
      </c>
      <c r="Q58" s="68"/>
      <c r="R58" s="68">
        <v>1000</v>
      </c>
      <c r="S58" s="68"/>
      <c r="T58" s="68"/>
      <c r="U58" s="68"/>
      <c r="V58" s="68"/>
      <c r="W58" s="61">
        <f t="shared" si="4"/>
        <v>1000</v>
      </c>
      <c r="X58" s="59">
        <v>2016</v>
      </c>
    </row>
    <row r="59" spans="1:25" s="4" customFormat="1" ht="29.25" x14ac:dyDescent="0.25">
      <c r="A59" s="44"/>
      <c r="B59" s="44"/>
      <c r="C59" s="44"/>
      <c r="D59" s="44"/>
      <c r="E59" s="44"/>
      <c r="F59" s="44"/>
      <c r="G59" s="44"/>
      <c r="H59" s="44"/>
      <c r="I59" s="43"/>
      <c r="J59" s="44"/>
      <c r="K59" s="44"/>
      <c r="L59" s="44"/>
      <c r="M59" s="44"/>
      <c r="N59" s="44"/>
      <c r="O59" s="19" t="s">
        <v>83</v>
      </c>
      <c r="P59" s="45" t="s">
        <v>9</v>
      </c>
      <c r="Q59" s="72"/>
      <c r="R59" s="72">
        <v>1</v>
      </c>
      <c r="S59" s="74"/>
      <c r="T59" s="49"/>
      <c r="U59" s="49"/>
      <c r="V59" s="49"/>
      <c r="W59" s="50">
        <f t="shared" si="4"/>
        <v>1</v>
      </c>
      <c r="X59" s="45">
        <v>2016</v>
      </c>
    </row>
    <row r="60" spans="1:25" s="25" customFormat="1" ht="29.25" x14ac:dyDescent="0.25">
      <c r="A60" s="75" t="s">
        <v>28</v>
      </c>
      <c r="B60" s="75" t="s">
        <v>28</v>
      </c>
      <c r="C60" s="75" t="s">
        <v>48</v>
      </c>
      <c r="D60" s="75" t="s">
        <v>28</v>
      </c>
      <c r="E60" s="75" t="s">
        <v>41</v>
      </c>
      <c r="F60" s="75" t="s">
        <v>28</v>
      </c>
      <c r="G60" s="75" t="s">
        <v>40</v>
      </c>
      <c r="H60" s="75" t="s">
        <v>28</v>
      </c>
      <c r="I60" s="75" t="s">
        <v>39</v>
      </c>
      <c r="J60" s="75" t="s">
        <v>29</v>
      </c>
      <c r="K60" s="75" t="s">
        <v>28</v>
      </c>
      <c r="L60" s="75" t="s">
        <v>29</v>
      </c>
      <c r="M60" s="75" t="s">
        <v>29</v>
      </c>
      <c r="N60" s="75" t="s">
        <v>29</v>
      </c>
      <c r="O60" s="58" t="s">
        <v>167</v>
      </c>
      <c r="P60" s="76" t="s">
        <v>1</v>
      </c>
      <c r="Q60" s="61">
        <v>2000</v>
      </c>
      <c r="R60" s="61"/>
      <c r="S60" s="61"/>
      <c r="T60" s="61"/>
      <c r="U60" s="61"/>
      <c r="V60" s="61"/>
      <c r="W60" s="61">
        <f t="shared" ref="W60:W61" si="17">Q60+R60+S60+T60+U60+V60</f>
        <v>2000</v>
      </c>
      <c r="X60" s="76">
        <v>2015</v>
      </c>
    </row>
    <row r="61" spans="1:25" s="25" customFormat="1" ht="44.25" x14ac:dyDescent="0.25">
      <c r="A61" s="77"/>
      <c r="B61" s="77"/>
      <c r="C61" s="77"/>
      <c r="D61" s="77"/>
      <c r="E61" s="77"/>
      <c r="F61" s="77"/>
      <c r="G61" s="77"/>
      <c r="H61" s="77"/>
      <c r="I61" s="78"/>
      <c r="J61" s="77"/>
      <c r="K61" s="77"/>
      <c r="L61" s="77"/>
      <c r="M61" s="77"/>
      <c r="N61" s="77"/>
      <c r="O61" s="118" t="s">
        <v>168</v>
      </c>
      <c r="P61" s="80" t="s">
        <v>12</v>
      </c>
      <c r="Q61" s="79">
        <v>0.5</v>
      </c>
      <c r="R61" s="79"/>
      <c r="S61" s="47"/>
      <c r="T61" s="56"/>
      <c r="U61" s="56"/>
      <c r="V61" s="56"/>
      <c r="W61" s="47">
        <f t="shared" si="17"/>
        <v>0.5</v>
      </c>
      <c r="X61" s="80">
        <v>2015</v>
      </c>
    </row>
    <row r="62" spans="1:25" s="3" customFormat="1" ht="42.75" x14ac:dyDescent="0.25">
      <c r="A62" s="52" t="s">
        <v>28</v>
      </c>
      <c r="B62" s="52" t="s">
        <v>29</v>
      </c>
      <c r="C62" s="52" t="s">
        <v>30</v>
      </c>
      <c r="D62" s="52" t="s">
        <v>28</v>
      </c>
      <c r="E62" s="52" t="s">
        <v>41</v>
      </c>
      <c r="F62" s="52" t="s">
        <v>28</v>
      </c>
      <c r="G62" s="52" t="s">
        <v>40</v>
      </c>
      <c r="H62" s="52" t="s">
        <v>28</v>
      </c>
      <c r="I62" s="52" t="s">
        <v>39</v>
      </c>
      <c r="J62" s="52" t="s">
        <v>29</v>
      </c>
      <c r="K62" s="52" t="s">
        <v>28</v>
      </c>
      <c r="L62" s="52" t="s">
        <v>30</v>
      </c>
      <c r="M62" s="52" t="s">
        <v>28</v>
      </c>
      <c r="N62" s="52" t="s">
        <v>28</v>
      </c>
      <c r="O62" s="53" t="s">
        <v>45</v>
      </c>
      <c r="P62" s="54" t="s">
        <v>1</v>
      </c>
      <c r="Q62" s="55">
        <f t="shared" ref="Q62:V62" si="18">Q64+Q68</f>
        <v>215483.69999999998</v>
      </c>
      <c r="R62" s="55">
        <f t="shared" si="18"/>
        <v>196736.69999999998</v>
      </c>
      <c r="S62" s="55">
        <f t="shared" si="18"/>
        <v>186899.9</v>
      </c>
      <c r="T62" s="55">
        <f t="shared" si="18"/>
        <v>186899.9</v>
      </c>
      <c r="U62" s="55">
        <f t="shared" si="18"/>
        <v>186899.9</v>
      </c>
      <c r="V62" s="55">
        <f t="shared" si="18"/>
        <v>186899.9</v>
      </c>
      <c r="W62" s="81">
        <f t="shared" si="4"/>
        <v>1159820</v>
      </c>
      <c r="X62" s="82">
        <v>2020</v>
      </c>
      <c r="Y62" s="7"/>
    </row>
    <row r="63" spans="1:25" s="4" customFormat="1" ht="44.25" x14ac:dyDescent="0.25">
      <c r="A63" s="44"/>
      <c r="B63" s="44"/>
      <c r="C63" s="44"/>
      <c r="D63" s="44"/>
      <c r="E63" s="44"/>
      <c r="F63" s="44"/>
      <c r="G63" s="44"/>
      <c r="H63" s="44"/>
      <c r="I63" s="43"/>
      <c r="J63" s="44"/>
      <c r="K63" s="44"/>
      <c r="L63" s="44"/>
      <c r="M63" s="44"/>
      <c r="N63" s="44"/>
      <c r="O63" s="19" t="s">
        <v>84</v>
      </c>
      <c r="P63" s="45" t="s">
        <v>35</v>
      </c>
      <c r="Q63" s="46">
        <f>Q67+Q69</f>
        <v>345.9</v>
      </c>
      <c r="R63" s="46">
        <f t="shared" ref="R63:V63" si="19">R67+R69</f>
        <v>316.10000000000002</v>
      </c>
      <c r="S63" s="46">
        <f t="shared" si="19"/>
        <v>300.2</v>
      </c>
      <c r="T63" s="46">
        <f t="shared" si="19"/>
        <v>300.2</v>
      </c>
      <c r="U63" s="46">
        <f t="shared" si="19"/>
        <v>300.2</v>
      </c>
      <c r="V63" s="46">
        <f t="shared" si="19"/>
        <v>300.2</v>
      </c>
      <c r="W63" s="47">
        <f t="shared" si="4"/>
        <v>1862.8000000000002</v>
      </c>
      <c r="X63" s="45">
        <v>2020</v>
      </c>
      <c r="Y63" s="9"/>
    </row>
    <row r="64" spans="1:25" ht="45" x14ac:dyDescent="0.25">
      <c r="A64" s="57" t="s">
        <v>28</v>
      </c>
      <c r="B64" s="57" t="s">
        <v>29</v>
      </c>
      <c r="C64" s="57" t="s">
        <v>30</v>
      </c>
      <c r="D64" s="57" t="s">
        <v>28</v>
      </c>
      <c r="E64" s="57" t="s">
        <v>41</v>
      </c>
      <c r="F64" s="57" t="s">
        <v>28</v>
      </c>
      <c r="G64" s="57" t="s">
        <v>40</v>
      </c>
      <c r="H64" s="57" t="s">
        <v>28</v>
      </c>
      <c r="I64" s="57" t="s">
        <v>39</v>
      </c>
      <c r="J64" s="57" t="s">
        <v>29</v>
      </c>
      <c r="K64" s="57" t="s">
        <v>28</v>
      </c>
      <c r="L64" s="57" t="s">
        <v>30</v>
      </c>
      <c r="M64" s="57" t="s">
        <v>28</v>
      </c>
      <c r="N64" s="57" t="s">
        <v>28</v>
      </c>
      <c r="O64" s="67" t="s">
        <v>85</v>
      </c>
      <c r="P64" s="59" t="s">
        <v>1</v>
      </c>
      <c r="Q64" s="63">
        <v>7017.3</v>
      </c>
      <c r="R64" s="63">
        <v>6406.9</v>
      </c>
      <c r="S64" s="63">
        <v>6086.6</v>
      </c>
      <c r="T64" s="63">
        <v>6086.6</v>
      </c>
      <c r="U64" s="63">
        <v>6086.6</v>
      </c>
      <c r="V64" s="63">
        <v>6086.6</v>
      </c>
      <c r="W64" s="61">
        <f t="shared" si="4"/>
        <v>37770.6</v>
      </c>
      <c r="X64" s="59">
        <v>2020</v>
      </c>
    </row>
    <row r="65" spans="1:25" ht="13.15" hidden="1" customHeight="1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8" t="s">
        <v>86</v>
      </c>
      <c r="P65" s="45" t="s">
        <v>1</v>
      </c>
      <c r="Q65" s="46"/>
      <c r="R65" s="46">
        <f>Q65*110.96%</f>
        <v>0</v>
      </c>
      <c r="S65" s="40">
        <f>R65*105.3%</f>
        <v>0</v>
      </c>
      <c r="T65" s="40">
        <f t="shared" si="2"/>
        <v>0</v>
      </c>
      <c r="U65" s="40">
        <f t="shared" si="3"/>
        <v>0</v>
      </c>
      <c r="V65" s="40"/>
      <c r="W65" s="61">
        <f t="shared" si="4"/>
        <v>0</v>
      </c>
      <c r="X65" s="45">
        <v>2019</v>
      </c>
    </row>
    <row r="66" spans="1:25" s="23" customFormat="1" ht="44.25" x14ac:dyDescent="0.25">
      <c r="A66" s="44"/>
      <c r="B66" s="44"/>
      <c r="C66" s="44"/>
      <c r="D66" s="44"/>
      <c r="E66" s="44"/>
      <c r="F66" s="44"/>
      <c r="G66" s="44"/>
      <c r="H66" s="44"/>
      <c r="I66" s="43"/>
      <c r="J66" s="44"/>
      <c r="K66" s="44"/>
      <c r="L66" s="44"/>
      <c r="M66" s="44"/>
      <c r="N66" s="44"/>
      <c r="O66" s="19" t="s">
        <v>87</v>
      </c>
      <c r="P66" s="45" t="s">
        <v>9</v>
      </c>
      <c r="Q66" s="49">
        <v>1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50">
        <f t="shared" si="4"/>
        <v>1</v>
      </c>
      <c r="X66" s="45">
        <v>2015</v>
      </c>
    </row>
    <row r="67" spans="1:25" ht="45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8" t="s">
        <v>88</v>
      </c>
      <c r="P67" s="45" t="s">
        <v>35</v>
      </c>
      <c r="Q67" s="46">
        <v>0</v>
      </c>
      <c r="R67" s="46">
        <v>0.3</v>
      </c>
      <c r="S67" s="46">
        <v>0.2</v>
      </c>
      <c r="T67" s="46">
        <v>0.2</v>
      </c>
      <c r="U67" s="46">
        <v>0.2</v>
      </c>
      <c r="V67" s="46">
        <v>0.2</v>
      </c>
      <c r="W67" s="47">
        <f t="shared" si="4"/>
        <v>1.0999999999999999</v>
      </c>
      <c r="X67" s="45">
        <v>2020</v>
      </c>
    </row>
    <row r="68" spans="1:25" ht="30" x14ac:dyDescent="0.25">
      <c r="A68" s="57" t="s">
        <v>28</v>
      </c>
      <c r="B68" s="57" t="s">
        <v>29</v>
      </c>
      <c r="C68" s="57" t="s">
        <v>30</v>
      </c>
      <c r="D68" s="57" t="s">
        <v>28</v>
      </c>
      <c r="E68" s="57" t="s">
        <v>41</v>
      </c>
      <c r="F68" s="57" t="s">
        <v>28</v>
      </c>
      <c r="G68" s="57" t="s">
        <v>40</v>
      </c>
      <c r="H68" s="57" t="s">
        <v>28</v>
      </c>
      <c r="I68" s="57" t="s">
        <v>39</v>
      </c>
      <c r="J68" s="57" t="s">
        <v>29</v>
      </c>
      <c r="K68" s="57" t="s">
        <v>28</v>
      </c>
      <c r="L68" s="57" t="s">
        <v>30</v>
      </c>
      <c r="M68" s="57" t="s">
        <v>28</v>
      </c>
      <c r="N68" s="57" t="s">
        <v>28</v>
      </c>
      <c r="O68" s="67" t="s">
        <v>89</v>
      </c>
      <c r="P68" s="59" t="s">
        <v>1</v>
      </c>
      <c r="Q68" s="63">
        <v>208466.4</v>
      </c>
      <c r="R68" s="63">
        <v>190329.8</v>
      </c>
      <c r="S68" s="63">
        <v>180813.3</v>
      </c>
      <c r="T68" s="63">
        <v>180813.3</v>
      </c>
      <c r="U68" s="63">
        <v>180813.3</v>
      </c>
      <c r="V68" s="63">
        <v>180813.3</v>
      </c>
      <c r="W68" s="61">
        <f t="shared" si="4"/>
        <v>1122049.4000000001</v>
      </c>
      <c r="X68" s="59">
        <v>2020</v>
      </c>
      <c r="Y68" s="6"/>
    </row>
    <row r="69" spans="1:25" s="12" customFormat="1" ht="45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8" t="s">
        <v>90</v>
      </c>
      <c r="P69" s="45" t="s">
        <v>35</v>
      </c>
      <c r="Q69" s="46">
        <v>345.9</v>
      </c>
      <c r="R69" s="46">
        <v>315.8</v>
      </c>
      <c r="S69" s="46">
        <v>300</v>
      </c>
      <c r="T69" s="46">
        <v>300</v>
      </c>
      <c r="U69" s="46">
        <v>300</v>
      </c>
      <c r="V69" s="46">
        <v>300</v>
      </c>
      <c r="W69" s="47">
        <f t="shared" si="4"/>
        <v>1861.7</v>
      </c>
      <c r="X69" s="45">
        <v>2020</v>
      </c>
      <c r="Y69" s="17"/>
    </row>
    <row r="70" spans="1:25" s="3" customFormat="1" ht="30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8" t="s">
        <v>91</v>
      </c>
      <c r="P70" s="45" t="s">
        <v>9</v>
      </c>
      <c r="Q70" s="49">
        <v>2</v>
      </c>
      <c r="R70" s="49">
        <v>2</v>
      </c>
      <c r="S70" s="49">
        <v>2</v>
      </c>
      <c r="T70" s="49">
        <v>2</v>
      </c>
      <c r="U70" s="49">
        <v>2</v>
      </c>
      <c r="V70" s="49">
        <v>2</v>
      </c>
      <c r="W70" s="50">
        <f t="shared" si="4"/>
        <v>12</v>
      </c>
      <c r="X70" s="45">
        <v>2020</v>
      </c>
      <c r="Y70" s="7"/>
    </row>
    <row r="71" spans="1:25" s="4" customFormat="1" ht="30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8" t="s">
        <v>92</v>
      </c>
      <c r="P71" s="45" t="s">
        <v>13</v>
      </c>
      <c r="Q71" s="83">
        <v>109.4</v>
      </c>
      <c r="R71" s="46">
        <v>102</v>
      </c>
      <c r="S71" s="46">
        <v>97</v>
      </c>
      <c r="T71" s="46">
        <v>97</v>
      </c>
      <c r="U71" s="46">
        <v>97</v>
      </c>
      <c r="V71" s="46">
        <v>97</v>
      </c>
      <c r="W71" s="84">
        <f t="shared" si="4"/>
        <v>599.4</v>
      </c>
      <c r="X71" s="45">
        <v>2020</v>
      </c>
    </row>
    <row r="72" spans="1:25" ht="42.75" x14ac:dyDescent="0.25">
      <c r="A72" s="52" t="s">
        <v>28</v>
      </c>
      <c r="B72" s="52" t="s">
        <v>28</v>
      </c>
      <c r="C72" s="52" t="s">
        <v>28</v>
      </c>
      <c r="D72" s="52" t="s">
        <v>28</v>
      </c>
      <c r="E72" s="52" t="s">
        <v>41</v>
      </c>
      <c r="F72" s="52" t="s">
        <v>28</v>
      </c>
      <c r="G72" s="52" t="s">
        <v>40</v>
      </c>
      <c r="H72" s="52" t="s">
        <v>28</v>
      </c>
      <c r="I72" s="52" t="s">
        <v>39</v>
      </c>
      <c r="J72" s="52" t="s">
        <v>29</v>
      </c>
      <c r="K72" s="52" t="s">
        <v>28</v>
      </c>
      <c r="L72" s="52" t="s">
        <v>42</v>
      </c>
      <c r="M72" s="52" t="s">
        <v>28</v>
      </c>
      <c r="N72" s="52" t="s">
        <v>28</v>
      </c>
      <c r="O72" s="53" t="s">
        <v>44</v>
      </c>
      <c r="P72" s="54" t="s">
        <v>1</v>
      </c>
      <c r="Q72" s="55">
        <f>Q74+Q79+Q82+Q98</f>
        <v>566356.29999999993</v>
      </c>
      <c r="R72" s="55">
        <f t="shared" ref="R72:V72" si="20">R74+R79+R82+R98</f>
        <v>517083.3</v>
      </c>
      <c r="S72" s="55">
        <f t="shared" si="20"/>
        <v>491229.1</v>
      </c>
      <c r="T72" s="55">
        <f t="shared" si="20"/>
        <v>491229.1</v>
      </c>
      <c r="U72" s="55">
        <f t="shared" si="20"/>
        <v>491229.1</v>
      </c>
      <c r="V72" s="55">
        <f t="shared" si="20"/>
        <v>491229.1</v>
      </c>
      <c r="W72" s="81">
        <f t="shared" ref="W72:W74" si="21">Q72+R72+S72+T72+U72+V72</f>
        <v>3048356</v>
      </c>
      <c r="X72" s="82">
        <v>2020</v>
      </c>
      <c r="Y72" s="6"/>
    </row>
    <row r="73" spans="1:25" s="14" customFormat="1" ht="44.25" x14ac:dyDescent="0.25">
      <c r="A73" s="44"/>
      <c r="B73" s="44"/>
      <c r="C73" s="44"/>
      <c r="D73" s="44"/>
      <c r="E73" s="44"/>
      <c r="F73" s="44"/>
      <c r="G73" s="44"/>
      <c r="H73" s="44"/>
      <c r="I73" s="43"/>
      <c r="J73" s="44"/>
      <c r="K73" s="44"/>
      <c r="L73" s="44"/>
      <c r="M73" s="44"/>
      <c r="N73" s="44"/>
      <c r="O73" s="19" t="s">
        <v>93</v>
      </c>
      <c r="P73" s="45" t="s">
        <v>35</v>
      </c>
      <c r="Q73" s="46">
        <f>Q75</f>
        <v>3894.1</v>
      </c>
      <c r="R73" s="46">
        <f t="shared" ref="R73:W73" si="22">R75</f>
        <v>3899.4</v>
      </c>
      <c r="S73" s="46">
        <f t="shared" si="22"/>
        <v>3936.1</v>
      </c>
      <c r="T73" s="46">
        <f t="shared" si="22"/>
        <v>3962.4</v>
      </c>
      <c r="U73" s="46">
        <f t="shared" si="22"/>
        <v>3969.4</v>
      </c>
      <c r="V73" s="46">
        <f t="shared" si="22"/>
        <v>3969.4</v>
      </c>
      <c r="W73" s="40">
        <f t="shared" si="22"/>
        <v>3969.4</v>
      </c>
      <c r="X73" s="45">
        <v>2020</v>
      </c>
    </row>
    <row r="74" spans="1:25" ht="46.15" customHeight="1" x14ac:dyDescent="0.25">
      <c r="A74" s="57" t="s">
        <v>28</v>
      </c>
      <c r="B74" s="57" t="s">
        <v>29</v>
      </c>
      <c r="C74" s="57" t="s">
        <v>30</v>
      </c>
      <c r="D74" s="57" t="s">
        <v>28</v>
      </c>
      <c r="E74" s="57" t="s">
        <v>41</v>
      </c>
      <c r="F74" s="57" t="s">
        <v>28</v>
      </c>
      <c r="G74" s="57" t="s">
        <v>40</v>
      </c>
      <c r="H74" s="57" t="s">
        <v>28</v>
      </c>
      <c r="I74" s="57" t="s">
        <v>39</v>
      </c>
      <c r="J74" s="57" t="s">
        <v>29</v>
      </c>
      <c r="K74" s="57" t="s">
        <v>28</v>
      </c>
      <c r="L74" s="57" t="s">
        <v>42</v>
      </c>
      <c r="M74" s="57" t="s">
        <v>28</v>
      </c>
      <c r="N74" s="57" t="s">
        <v>28</v>
      </c>
      <c r="O74" s="67" t="s">
        <v>94</v>
      </c>
      <c r="P74" s="59" t="s">
        <v>1</v>
      </c>
      <c r="Q74" s="63">
        <f>520247.1+2100</f>
        <v>522347.1</v>
      </c>
      <c r="R74" s="63">
        <v>476902.9</v>
      </c>
      <c r="S74" s="63">
        <v>453057.8</v>
      </c>
      <c r="T74" s="63">
        <v>453057.8</v>
      </c>
      <c r="U74" s="63">
        <v>453057.8</v>
      </c>
      <c r="V74" s="63">
        <v>453057.8</v>
      </c>
      <c r="W74" s="61">
        <f t="shared" si="21"/>
        <v>2811481.1999999997</v>
      </c>
      <c r="X74" s="59">
        <v>2020</v>
      </c>
    </row>
    <row r="75" spans="1:25" ht="45.6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8" t="s">
        <v>95</v>
      </c>
      <c r="P75" s="45" t="s">
        <v>11</v>
      </c>
      <c r="Q75" s="46">
        <v>3894.1</v>
      </c>
      <c r="R75" s="46">
        <v>3899.4</v>
      </c>
      <c r="S75" s="46">
        <v>3936.1</v>
      </c>
      <c r="T75" s="46">
        <v>3962.4</v>
      </c>
      <c r="U75" s="46">
        <v>3969.4</v>
      </c>
      <c r="V75" s="46">
        <v>3969.4</v>
      </c>
      <c r="W75" s="40">
        <v>3969.4</v>
      </c>
      <c r="X75" s="45">
        <v>2020</v>
      </c>
    </row>
    <row r="76" spans="1:25" ht="45.6" customHeight="1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8" t="s">
        <v>96</v>
      </c>
      <c r="P76" s="45" t="s">
        <v>9</v>
      </c>
      <c r="Q76" s="85">
        <v>96</v>
      </c>
      <c r="R76" s="49">
        <v>97</v>
      </c>
      <c r="S76" s="49">
        <v>92</v>
      </c>
      <c r="T76" s="49">
        <v>92</v>
      </c>
      <c r="U76" s="49">
        <v>92</v>
      </c>
      <c r="V76" s="49">
        <v>92</v>
      </c>
      <c r="W76" s="86">
        <f t="shared" ref="W76:W114" si="23">Q76+R76+S76+T76+U76+V76</f>
        <v>561</v>
      </c>
      <c r="X76" s="45">
        <v>2020</v>
      </c>
    </row>
    <row r="77" spans="1:25" ht="4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8" t="s">
        <v>97</v>
      </c>
      <c r="P77" s="45" t="s">
        <v>9</v>
      </c>
      <c r="Q77" s="85">
        <v>4338</v>
      </c>
      <c r="R77" s="49">
        <v>2965</v>
      </c>
      <c r="S77" s="49">
        <v>2817</v>
      </c>
      <c r="T77" s="49">
        <v>2817</v>
      </c>
      <c r="U77" s="49">
        <v>2817</v>
      </c>
      <c r="V77" s="49">
        <v>2817</v>
      </c>
      <c r="W77" s="86">
        <f t="shared" si="23"/>
        <v>18571</v>
      </c>
      <c r="X77" s="45">
        <v>2020</v>
      </c>
      <c r="Y77" s="6"/>
    </row>
    <row r="78" spans="1:25" ht="45" customHeight="1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8" t="s">
        <v>98</v>
      </c>
      <c r="P78" s="45" t="s">
        <v>26</v>
      </c>
      <c r="Q78" s="83">
        <v>76672</v>
      </c>
      <c r="R78" s="46">
        <v>70001.5</v>
      </c>
      <c r="S78" s="46">
        <v>66501.5</v>
      </c>
      <c r="T78" s="46">
        <v>66501.5</v>
      </c>
      <c r="U78" s="46">
        <v>66501.5</v>
      </c>
      <c r="V78" s="46">
        <v>66501.5</v>
      </c>
      <c r="W78" s="84">
        <f t="shared" si="23"/>
        <v>412679.5</v>
      </c>
      <c r="X78" s="45">
        <v>2020</v>
      </c>
    </row>
    <row r="79" spans="1:25" ht="33" customHeight="1" x14ac:dyDescent="0.25">
      <c r="A79" s="57" t="s">
        <v>28</v>
      </c>
      <c r="B79" s="57" t="s">
        <v>29</v>
      </c>
      <c r="C79" s="57" t="s">
        <v>30</v>
      </c>
      <c r="D79" s="57" t="s">
        <v>28</v>
      </c>
      <c r="E79" s="57" t="s">
        <v>41</v>
      </c>
      <c r="F79" s="57" t="s">
        <v>28</v>
      </c>
      <c r="G79" s="57" t="s">
        <v>40</v>
      </c>
      <c r="H79" s="57" t="s">
        <v>28</v>
      </c>
      <c r="I79" s="57" t="s">
        <v>39</v>
      </c>
      <c r="J79" s="57" t="s">
        <v>29</v>
      </c>
      <c r="K79" s="57" t="s">
        <v>28</v>
      </c>
      <c r="L79" s="57" t="s">
        <v>42</v>
      </c>
      <c r="M79" s="57" t="s">
        <v>28</v>
      </c>
      <c r="N79" s="57" t="s">
        <v>28</v>
      </c>
      <c r="O79" s="67" t="s">
        <v>99</v>
      </c>
      <c r="P79" s="59" t="s">
        <v>1</v>
      </c>
      <c r="Q79" s="63">
        <f>10100.1-2100</f>
        <v>8000.1</v>
      </c>
      <c r="R79" s="63">
        <v>7304.1</v>
      </c>
      <c r="S79" s="63">
        <v>6938.8</v>
      </c>
      <c r="T79" s="63">
        <v>6938.8</v>
      </c>
      <c r="U79" s="63">
        <v>6938.8</v>
      </c>
      <c r="V79" s="63">
        <v>6938.8</v>
      </c>
      <c r="W79" s="61">
        <f t="shared" si="23"/>
        <v>43059.4</v>
      </c>
      <c r="X79" s="59">
        <v>2020</v>
      </c>
    </row>
    <row r="80" spans="1:25" ht="31.9" customHeight="1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8" t="s">
        <v>100</v>
      </c>
      <c r="P80" s="45" t="s">
        <v>9</v>
      </c>
      <c r="Q80" s="87">
        <v>5</v>
      </c>
      <c r="R80" s="87">
        <v>5</v>
      </c>
      <c r="S80" s="87">
        <v>5</v>
      </c>
      <c r="T80" s="87">
        <v>5</v>
      </c>
      <c r="U80" s="87">
        <v>5</v>
      </c>
      <c r="V80" s="87">
        <v>5</v>
      </c>
      <c r="W80" s="50">
        <f t="shared" si="23"/>
        <v>30</v>
      </c>
      <c r="X80" s="45">
        <v>2020</v>
      </c>
      <c r="Y80" s="6"/>
    </row>
    <row r="81" spans="1:25" s="15" customFormat="1" ht="33" customHeight="1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8" t="s">
        <v>101</v>
      </c>
      <c r="P81" s="45" t="s">
        <v>9</v>
      </c>
      <c r="Q81" s="87">
        <v>5</v>
      </c>
      <c r="R81" s="87">
        <v>2</v>
      </c>
      <c r="S81" s="87">
        <v>2</v>
      </c>
      <c r="T81" s="87">
        <v>2</v>
      </c>
      <c r="U81" s="87">
        <v>2</v>
      </c>
      <c r="V81" s="87">
        <v>2</v>
      </c>
      <c r="W81" s="50">
        <f t="shared" si="23"/>
        <v>15</v>
      </c>
      <c r="X81" s="45">
        <v>2020</v>
      </c>
    </row>
    <row r="82" spans="1:25" s="14" customFormat="1" ht="45.6" customHeight="1" x14ac:dyDescent="0.25">
      <c r="A82" s="57"/>
      <c r="B82" s="57"/>
      <c r="C82" s="57"/>
      <c r="D82" s="57" t="s">
        <v>28</v>
      </c>
      <c r="E82" s="57" t="s">
        <v>41</v>
      </c>
      <c r="F82" s="57" t="s">
        <v>28</v>
      </c>
      <c r="G82" s="57" t="s">
        <v>40</v>
      </c>
      <c r="H82" s="57" t="s">
        <v>28</v>
      </c>
      <c r="I82" s="57" t="s">
        <v>39</v>
      </c>
      <c r="J82" s="57" t="s">
        <v>29</v>
      </c>
      <c r="K82" s="57" t="s">
        <v>28</v>
      </c>
      <c r="L82" s="57" t="s">
        <v>42</v>
      </c>
      <c r="M82" s="57" t="s">
        <v>28</v>
      </c>
      <c r="N82" s="57" t="s">
        <v>28</v>
      </c>
      <c r="O82" s="88" t="s">
        <v>102</v>
      </c>
      <c r="P82" s="59" t="s">
        <v>1</v>
      </c>
      <c r="Q82" s="63">
        <f t="shared" ref="Q82:W82" si="24">Q84+Q87+Q90+Q93</f>
        <v>35090.1</v>
      </c>
      <c r="R82" s="63">
        <f t="shared" si="24"/>
        <v>32037.300000000003</v>
      </c>
      <c r="S82" s="63">
        <f t="shared" si="24"/>
        <v>30435.5</v>
      </c>
      <c r="T82" s="63">
        <f t="shared" si="24"/>
        <v>30435.5</v>
      </c>
      <c r="U82" s="63">
        <f t="shared" si="24"/>
        <v>30435.5</v>
      </c>
      <c r="V82" s="63">
        <f t="shared" si="24"/>
        <v>30435.5</v>
      </c>
      <c r="W82" s="68">
        <f t="shared" si="24"/>
        <v>188869.4</v>
      </c>
      <c r="X82" s="59">
        <v>2020</v>
      </c>
      <c r="Y82" s="6"/>
    </row>
    <row r="83" spans="1:25" ht="32.450000000000003" customHeight="1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8" t="s">
        <v>103</v>
      </c>
      <c r="P83" s="45" t="s">
        <v>36</v>
      </c>
      <c r="Q83" s="46">
        <f>Q85+Q88+Q91+Q97</f>
        <v>8682</v>
      </c>
      <c r="R83" s="46">
        <f t="shared" ref="R83:V83" si="25">R85+R88+R91+R97</f>
        <v>9106.9</v>
      </c>
      <c r="S83" s="46">
        <f t="shared" si="25"/>
        <v>11043.1</v>
      </c>
      <c r="T83" s="46">
        <f t="shared" si="25"/>
        <v>8650.5</v>
      </c>
      <c r="U83" s="46">
        <f t="shared" si="25"/>
        <v>8650.5</v>
      </c>
      <c r="V83" s="46">
        <f t="shared" si="25"/>
        <v>8650.5</v>
      </c>
      <c r="W83" s="46">
        <f>W85+W88+W91+W97</f>
        <v>54783.5</v>
      </c>
      <c r="X83" s="45">
        <v>2020</v>
      </c>
    </row>
    <row r="84" spans="1:25" ht="46.9" customHeight="1" x14ac:dyDescent="0.25">
      <c r="A84" s="57" t="s">
        <v>28</v>
      </c>
      <c r="B84" s="57" t="s">
        <v>28</v>
      </c>
      <c r="C84" s="57" t="s">
        <v>42</v>
      </c>
      <c r="D84" s="57" t="s">
        <v>28</v>
      </c>
      <c r="E84" s="57" t="s">
        <v>41</v>
      </c>
      <c r="F84" s="57" t="s">
        <v>28</v>
      </c>
      <c r="G84" s="57" t="s">
        <v>40</v>
      </c>
      <c r="H84" s="57" t="s">
        <v>28</v>
      </c>
      <c r="I84" s="57" t="s">
        <v>39</v>
      </c>
      <c r="J84" s="57" t="s">
        <v>29</v>
      </c>
      <c r="K84" s="57" t="s">
        <v>28</v>
      </c>
      <c r="L84" s="57" t="s">
        <v>42</v>
      </c>
      <c r="M84" s="57" t="s">
        <v>28</v>
      </c>
      <c r="N84" s="57" t="s">
        <v>28</v>
      </c>
      <c r="O84" s="67" t="s">
        <v>104</v>
      </c>
      <c r="P84" s="59" t="s">
        <v>1</v>
      </c>
      <c r="Q84" s="63">
        <v>2700</v>
      </c>
      <c r="R84" s="63">
        <v>2465.1</v>
      </c>
      <c r="S84" s="63">
        <v>2341.8000000000002</v>
      </c>
      <c r="T84" s="63">
        <v>2341.8000000000002</v>
      </c>
      <c r="U84" s="63">
        <v>2341.8000000000002</v>
      </c>
      <c r="V84" s="63">
        <v>2341.8000000000002</v>
      </c>
      <c r="W84" s="61">
        <f t="shared" si="23"/>
        <v>14532.3</v>
      </c>
      <c r="X84" s="59">
        <v>2020</v>
      </c>
    </row>
    <row r="85" spans="1:25" s="22" customFormat="1" ht="29.4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8" t="s">
        <v>105</v>
      </c>
      <c r="P85" s="45" t="s">
        <v>36</v>
      </c>
      <c r="Q85" s="46">
        <v>3238</v>
      </c>
      <c r="R85" s="46">
        <v>4135.8999999999996</v>
      </c>
      <c r="S85" s="46">
        <v>3929.1</v>
      </c>
      <c r="T85" s="46">
        <v>3929.1</v>
      </c>
      <c r="U85" s="46">
        <v>3929.1</v>
      </c>
      <c r="V85" s="46">
        <v>3929.1</v>
      </c>
      <c r="W85" s="47">
        <f t="shared" ref="W85" si="26">Q85+R85+S85+T85+U85+V85</f>
        <v>23090.3</v>
      </c>
      <c r="X85" s="45">
        <v>2020</v>
      </c>
    </row>
    <row r="86" spans="1:25" s="14" customFormat="1" ht="34.15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8" t="s">
        <v>106</v>
      </c>
      <c r="P86" s="45" t="s">
        <v>9</v>
      </c>
      <c r="Q86" s="49">
        <v>6</v>
      </c>
      <c r="R86" s="49">
        <v>4</v>
      </c>
      <c r="S86" s="49">
        <v>4</v>
      </c>
      <c r="T86" s="49">
        <v>4</v>
      </c>
      <c r="U86" s="49">
        <v>4</v>
      </c>
      <c r="V86" s="49">
        <v>4</v>
      </c>
      <c r="W86" s="50">
        <f t="shared" si="23"/>
        <v>26</v>
      </c>
      <c r="X86" s="45">
        <v>2020</v>
      </c>
      <c r="Y86" s="6"/>
    </row>
    <row r="87" spans="1:25" ht="45" x14ac:dyDescent="0.25">
      <c r="A87" s="57" t="s">
        <v>28</v>
      </c>
      <c r="B87" s="57" t="s">
        <v>28</v>
      </c>
      <c r="C87" s="57" t="s">
        <v>41</v>
      </c>
      <c r="D87" s="57" t="s">
        <v>28</v>
      </c>
      <c r="E87" s="57" t="s">
        <v>41</v>
      </c>
      <c r="F87" s="57" t="s">
        <v>28</v>
      </c>
      <c r="G87" s="57" t="s">
        <v>40</v>
      </c>
      <c r="H87" s="57" t="s">
        <v>28</v>
      </c>
      <c r="I87" s="57" t="s">
        <v>39</v>
      </c>
      <c r="J87" s="57" t="s">
        <v>29</v>
      </c>
      <c r="K87" s="57" t="s">
        <v>28</v>
      </c>
      <c r="L87" s="57" t="s">
        <v>42</v>
      </c>
      <c r="M87" s="57" t="s">
        <v>28</v>
      </c>
      <c r="N87" s="57" t="s">
        <v>28</v>
      </c>
      <c r="O87" s="67" t="s">
        <v>104</v>
      </c>
      <c r="P87" s="59" t="s">
        <v>1</v>
      </c>
      <c r="Q87" s="63">
        <v>813</v>
      </c>
      <c r="R87" s="63">
        <v>742.3</v>
      </c>
      <c r="S87" s="63">
        <v>705.2</v>
      </c>
      <c r="T87" s="63">
        <v>705.2</v>
      </c>
      <c r="U87" s="63">
        <v>705.2</v>
      </c>
      <c r="V87" s="63">
        <v>705.2</v>
      </c>
      <c r="W87" s="61">
        <f t="shared" si="23"/>
        <v>4376.0999999999995</v>
      </c>
      <c r="X87" s="59">
        <v>2020</v>
      </c>
    </row>
    <row r="88" spans="1:25" s="14" customFormat="1" ht="45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8" t="s">
        <v>107</v>
      </c>
      <c r="P88" s="45" t="s">
        <v>36</v>
      </c>
      <c r="Q88" s="46">
        <v>1000</v>
      </c>
      <c r="R88" s="46">
        <v>913</v>
      </c>
      <c r="S88" s="46">
        <v>3260</v>
      </c>
      <c r="T88" s="46">
        <v>867.4</v>
      </c>
      <c r="U88" s="46">
        <v>867.4</v>
      </c>
      <c r="V88" s="46">
        <v>867.4</v>
      </c>
      <c r="W88" s="47">
        <f t="shared" si="23"/>
        <v>7775.1999999999989</v>
      </c>
      <c r="X88" s="45">
        <v>2020</v>
      </c>
      <c r="Y88" s="6"/>
    </row>
    <row r="89" spans="1:25" ht="45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8" t="s">
        <v>108</v>
      </c>
      <c r="P89" s="45" t="s">
        <v>13</v>
      </c>
      <c r="Q89" s="46">
        <v>400</v>
      </c>
      <c r="R89" s="46">
        <v>365</v>
      </c>
      <c r="S89" s="46">
        <v>347</v>
      </c>
      <c r="T89" s="46">
        <v>347</v>
      </c>
      <c r="U89" s="46">
        <v>347</v>
      </c>
      <c r="V89" s="46">
        <v>347</v>
      </c>
      <c r="W89" s="47">
        <f t="shared" si="23"/>
        <v>2153</v>
      </c>
      <c r="X89" s="45">
        <v>2020</v>
      </c>
    </row>
    <row r="90" spans="1:25" ht="45" x14ac:dyDescent="0.25">
      <c r="A90" s="57" t="s">
        <v>28</v>
      </c>
      <c r="B90" s="57" t="s">
        <v>28</v>
      </c>
      <c r="C90" s="57" t="s">
        <v>38</v>
      </c>
      <c r="D90" s="57" t="s">
        <v>28</v>
      </c>
      <c r="E90" s="57" t="s">
        <v>41</v>
      </c>
      <c r="F90" s="57" t="s">
        <v>28</v>
      </c>
      <c r="G90" s="57" t="s">
        <v>40</v>
      </c>
      <c r="H90" s="57" t="s">
        <v>28</v>
      </c>
      <c r="I90" s="57" t="s">
        <v>39</v>
      </c>
      <c r="J90" s="57" t="s">
        <v>29</v>
      </c>
      <c r="K90" s="57" t="s">
        <v>28</v>
      </c>
      <c r="L90" s="57" t="s">
        <v>42</v>
      </c>
      <c r="M90" s="57" t="s">
        <v>28</v>
      </c>
      <c r="N90" s="57" t="s">
        <v>28</v>
      </c>
      <c r="O90" s="67" t="s">
        <v>104</v>
      </c>
      <c r="P90" s="59" t="s">
        <v>1</v>
      </c>
      <c r="Q90" s="63">
        <v>1094.2</v>
      </c>
      <c r="R90" s="63">
        <v>999</v>
      </c>
      <c r="S90" s="63">
        <v>949</v>
      </c>
      <c r="T90" s="63">
        <v>949</v>
      </c>
      <c r="U90" s="63">
        <v>949</v>
      </c>
      <c r="V90" s="63">
        <v>949</v>
      </c>
      <c r="W90" s="61">
        <f t="shared" si="23"/>
        <v>5889.2</v>
      </c>
      <c r="X90" s="59">
        <v>2020</v>
      </c>
    </row>
    <row r="91" spans="1:25" s="14" customFormat="1" ht="45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8" t="s">
        <v>109</v>
      </c>
      <c r="P91" s="45" t="s">
        <v>36</v>
      </c>
      <c r="Q91" s="46">
        <v>1944</v>
      </c>
      <c r="R91" s="46">
        <v>1775</v>
      </c>
      <c r="S91" s="46">
        <v>1686</v>
      </c>
      <c r="T91" s="46">
        <v>1686</v>
      </c>
      <c r="U91" s="46">
        <v>1686</v>
      </c>
      <c r="V91" s="46">
        <v>1686</v>
      </c>
      <c r="W91" s="47">
        <f t="shared" si="23"/>
        <v>10463</v>
      </c>
      <c r="X91" s="45">
        <v>2020</v>
      </c>
      <c r="Y91" s="6"/>
    </row>
    <row r="92" spans="1:25" ht="45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8" t="s">
        <v>110</v>
      </c>
      <c r="P92" s="45" t="s">
        <v>36</v>
      </c>
      <c r="Q92" s="83">
        <v>250</v>
      </c>
      <c r="R92" s="46">
        <v>285</v>
      </c>
      <c r="S92" s="46">
        <v>270</v>
      </c>
      <c r="T92" s="46">
        <v>270</v>
      </c>
      <c r="U92" s="46">
        <v>270</v>
      </c>
      <c r="V92" s="46">
        <v>270</v>
      </c>
      <c r="W92" s="84">
        <f t="shared" si="23"/>
        <v>1615</v>
      </c>
      <c r="X92" s="45">
        <v>2020</v>
      </c>
    </row>
    <row r="93" spans="1:25" ht="45" x14ac:dyDescent="0.25">
      <c r="A93" s="57" t="s">
        <v>28</v>
      </c>
      <c r="B93" s="57" t="s">
        <v>29</v>
      </c>
      <c r="C93" s="57" t="s">
        <v>30</v>
      </c>
      <c r="D93" s="57" t="s">
        <v>28</v>
      </c>
      <c r="E93" s="57" t="s">
        <v>41</v>
      </c>
      <c r="F93" s="57" t="s">
        <v>28</v>
      </c>
      <c r="G93" s="57" t="s">
        <v>40</v>
      </c>
      <c r="H93" s="57" t="s">
        <v>28</v>
      </c>
      <c r="I93" s="57" t="s">
        <v>39</v>
      </c>
      <c r="J93" s="57" t="s">
        <v>29</v>
      </c>
      <c r="K93" s="57" t="s">
        <v>28</v>
      </c>
      <c r="L93" s="57" t="s">
        <v>42</v>
      </c>
      <c r="M93" s="57" t="s">
        <v>28</v>
      </c>
      <c r="N93" s="57" t="s">
        <v>28</v>
      </c>
      <c r="O93" s="67" t="s">
        <v>104</v>
      </c>
      <c r="P93" s="59" t="s">
        <v>1</v>
      </c>
      <c r="Q93" s="63">
        <v>30482.9</v>
      </c>
      <c r="R93" s="63">
        <v>27830.9</v>
      </c>
      <c r="S93" s="63">
        <v>26439.5</v>
      </c>
      <c r="T93" s="63">
        <v>26439.5</v>
      </c>
      <c r="U93" s="63">
        <v>26439.5</v>
      </c>
      <c r="V93" s="63">
        <v>26439.5</v>
      </c>
      <c r="W93" s="61">
        <f t="shared" si="23"/>
        <v>164071.79999999999</v>
      </c>
      <c r="X93" s="59">
        <v>2020</v>
      </c>
    </row>
    <row r="94" spans="1:25" ht="45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8" t="s">
        <v>111</v>
      </c>
      <c r="P94" s="45" t="s">
        <v>13</v>
      </c>
      <c r="Q94" s="46">
        <v>25296</v>
      </c>
      <c r="R94" s="46">
        <v>23095</v>
      </c>
      <c r="S94" s="46">
        <v>21940</v>
      </c>
      <c r="T94" s="46">
        <v>21940</v>
      </c>
      <c r="U94" s="46">
        <v>21940</v>
      </c>
      <c r="V94" s="46">
        <v>21940</v>
      </c>
      <c r="W94" s="47">
        <f t="shared" si="23"/>
        <v>136151</v>
      </c>
      <c r="X94" s="45">
        <v>2020</v>
      </c>
    </row>
    <row r="95" spans="1:25" ht="30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8" t="s">
        <v>112</v>
      </c>
      <c r="P95" s="45" t="s">
        <v>9</v>
      </c>
      <c r="Q95" s="49">
        <v>130</v>
      </c>
      <c r="R95" s="49">
        <v>119</v>
      </c>
      <c r="S95" s="49">
        <v>113</v>
      </c>
      <c r="T95" s="49">
        <v>113</v>
      </c>
      <c r="U95" s="49">
        <v>113</v>
      </c>
      <c r="V95" s="49">
        <v>113</v>
      </c>
      <c r="W95" s="50">
        <f t="shared" si="23"/>
        <v>701</v>
      </c>
      <c r="X95" s="45">
        <v>2020</v>
      </c>
    </row>
    <row r="96" spans="1:25" s="12" customFormat="1" ht="45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8" t="s">
        <v>113</v>
      </c>
      <c r="P96" s="45" t="s">
        <v>15</v>
      </c>
      <c r="Q96" s="87">
        <v>12</v>
      </c>
      <c r="R96" s="87">
        <v>12</v>
      </c>
      <c r="S96" s="87">
        <v>12</v>
      </c>
      <c r="T96" s="87">
        <v>12</v>
      </c>
      <c r="U96" s="87">
        <v>12</v>
      </c>
      <c r="V96" s="87">
        <v>12</v>
      </c>
      <c r="W96" s="50">
        <v>12</v>
      </c>
      <c r="X96" s="45">
        <v>2020</v>
      </c>
      <c r="Y96" s="17"/>
    </row>
    <row r="97" spans="1:25" s="12" customFormat="1" ht="30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8" t="s">
        <v>114</v>
      </c>
      <c r="P97" s="45" t="s">
        <v>36</v>
      </c>
      <c r="Q97" s="46">
        <v>2500</v>
      </c>
      <c r="R97" s="46">
        <v>2283</v>
      </c>
      <c r="S97" s="46">
        <v>2168</v>
      </c>
      <c r="T97" s="46">
        <v>2168</v>
      </c>
      <c r="U97" s="46">
        <v>2168</v>
      </c>
      <c r="V97" s="46">
        <v>2168</v>
      </c>
      <c r="W97" s="47">
        <f t="shared" si="23"/>
        <v>13455</v>
      </c>
      <c r="X97" s="45">
        <v>2020</v>
      </c>
    </row>
    <row r="98" spans="1:25" ht="60" x14ac:dyDescent="0.25">
      <c r="A98" s="57" t="s">
        <v>28</v>
      </c>
      <c r="B98" s="57" t="s">
        <v>29</v>
      </c>
      <c r="C98" s="57" t="s">
        <v>30</v>
      </c>
      <c r="D98" s="57" t="s">
        <v>28</v>
      </c>
      <c r="E98" s="57" t="s">
        <v>41</v>
      </c>
      <c r="F98" s="57" t="s">
        <v>28</v>
      </c>
      <c r="G98" s="57" t="s">
        <v>40</v>
      </c>
      <c r="H98" s="57" t="s">
        <v>28</v>
      </c>
      <c r="I98" s="57" t="s">
        <v>39</v>
      </c>
      <c r="J98" s="57" t="s">
        <v>29</v>
      </c>
      <c r="K98" s="57" t="s">
        <v>28</v>
      </c>
      <c r="L98" s="57" t="s">
        <v>42</v>
      </c>
      <c r="M98" s="57" t="s">
        <v>28</v>
      </c>
      <c r="N98" s="57" t="s">
        <v>28</v>
      </c>
      <c r="O98" s="67" t="s">
        <v>115</v>
      </c>
      <c r="P98" s="59" t="s">
        <v>1</v>
      </c>
      <c r="Q98" s="63">
        <v>919</v>
      </c>
      <c r="R98" s="63">
        <v>839</v>
      </c>
      <c r="S98" s="63">
        <v>797</v>
      </c>
      <c r="T98" s="63">
        <v>797</v>
      </c>
      <c r="U98" s="63">
        <v>797</v>
      </c>
      <c r="V98" s="63">
        <v>797</v>
      </c>
      <c r="W98" s="61">
        <f t="shared" si="23"/>
        <v>4946</v>
      </c>
      <c r="X98" s="59">
        <v>2020</v>
      </c>
    </row>
    <row r="99" spans="1:25" s="2" customFormat="1" ht="45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8" t="s">
        <v>116</v>
      </c>
      <c r="P99" s="45" t="s">
        <v>9</v>
      </c>
      <c r="Q99" s="87">
        <v>91</v>
      </c>
      <c r="R99" s="87">
        <v>83</v>
      </c>
      <c r="S99" s="87">
        <v>79</v>
      </c>
      <c r="T99" s="87">
        <v>79</v>
      </c>
      <c r="U99" s="87">
        <v>79</v>
      </c>
      <c r="V99" s="87">
        <v>79</v>
      </c>
      <c r="W99" s="50">
        <f t="shared" si="23"/>
        <v>490</v>
      </c>
      <c r="X99" s="45">
        <v>2020</v>
      </c>
      <c r="Y99" s="10"/>
    </row>
    <row r="100" spans="1:25" ht="42.75" x14ac:dyDescent="0.25">
      <c r="A100" s="52" t="s">
        <v>28</v>
      </c>
      <c r="B100" s="52" t="s">
        <v>28</v>
      </c>
      <c r="C100" s="52" t="s">
        <v>28</v>
      </c>
      <c r="D100" s="52" t="s">
        <v>28</v>
      </c>
      <c r="E100" s="52" t="s">
        <v>41</v>
      </c>
      <c r="F100" s="52" t="s">
        <v>28</v>
      </c>
      <c r="G100" s="52" t="s">
        <v>40</v>
      </c>
      <c r="H100" s="52" t="s">
        <v>28</v>
      </c>
      <c r="I100" s="52" t="s">
        <v>39</v>
      </c>
      <c r="J100" s="52" t="s">
        <v>29</v>
      </c>
      <c r="K100" s="52" t="s">
        <v>28</v>
      </c>
      <c r="L100" s="52" t="s">
        <v>41</v>
      </c>
      <c r="M100" s="52" t="s">
        <v>28</v>
      </c>
      <c r="N100" s="52" t="s">
        <v>28</v>
      </c>
      <c r="O100" s="53" t="s">
        <v>49</v>
      </c>
      <c r="P100" s="54" t="s">
        <v>1</v>
      </c>
      <c r="Q100" s="55">
        <f t="shared" ref="Q100:V101" si="27">Q104+Q106+Q108+Q110</f>
        <v>17820.400000000001</v>
      </c>
      <c r="R100" s="55">
        <f t="shared" si="27"/>
        <v>16270</v>
      </c>
      <c r="S100" s="55">
        <f t="shared" si="27"/>
        <v>15457</v>
      </c>
      <c r="T100" s="55">
        <f t="shared" si="27"/>
        <v>15457</v>
      </c>
      <c r="U100" s="55">
        <f t="shared" si="27"/>
        <v>15457</v>
      </c>
      <c r="V100" s="55">
        <f t="shared" si="27"/>
        <v>15457</v>
      </c>
      <c r="W100" s="81">
        <f t="shared" si="23"/>
        <v>95918.399999999994</v>
      </c>
      <c r="X100" s="82">
        <v>2020</v>
      </c>
      <c r="Y100" s="6"/>
    </row>
    <row r="101" spans="1:25" s="15" customFormat="1" ht="59.25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19" t="s">
        <v>117</v>
      </c>
      <c r="P101" s="45" t="s">
        <v>35</v>
      </c>
      <c r="Q101" s="46">
        <f t="shared" si="27"/>
        <v>12.3</v>
      </c>
      <c r="R101" s="46">
        <f t="shared" si="27"/>
        <v>11.100000000000001</v>
      </c>
      <c r="S101" s="46">
        <f t="shared" si="27"/>
        <v>10.5</v>
      </c>
      <c r="T101" s="46">
        <f t="shared" si="27"/>
        <v>10.5</v>
      </c>
      <c r="U101" s="46">
        <f t="shared" si="27"/>
        <v>10.5</v>
      </c>
      <c r="V101" s="46">
        <f>V105+V107+V109+V111</f>
        <v>10.5</v>
      </c>
      <c r="W101" s="47">
        <f t="shared" si="23"/>
        <v>65.400000000000006</v>
      </c>
      <c r="X101" s="45">
        <v>2020</v>
      </c>
    </row>
    <row r="102" spans="1:25" s="15" customFormat="1" ht="60" x14ac:dyDescent="0.25">
      <c r="A102" s="57"/>
      <c r="B102" s="57"/>
      <c r="C102" s="57"/>
      <c r="D102" s="57" t="s">
        <v>28</v>
      </c>
      <c r="E102" s="57" t="s">
        <v>41</v>
      </c>
      <c r="F102" s="57" t="s">
        <v>28</v>
      </c>
      <c r="G102" s="57" t="s">
        <v>40</v>
      </c>
      <c r="H102" s="57" t="s">
        <v>28</v>
      </c>
      <c r="I102" s="57" t="s">
        <v>39</v>
      </c>
      <c r="J102" s="57" t="s">
        <v>29</v>
      </c>
      <c r="K102" s="57" t="s">
        <v>28</v>
      </c>
      <c r="L102" s="57" t="s">
        <v>28</v>
      </c>
      <c r="M102" s="57" t="s">
        <v>28</v>
      </c>
      <c r="N102" s="57" t="s">
        <v>28</v>
      </c>
      <c r="O102" s="67" t="s">
        <v>118</v>
      </c>
      <c r="P102" s="59" t="s">
        <v>1</v>
      </c>
      <c r="Q102" s="63">
        <f t="shared" ref="Q102:V103" si="28">Q104+Q106+Q108+Q110</f>
        <v>17820.400000000001</v>
      </c>
      <c r="R102" s="63">
        <f t="shared" si="28"/>
        <v>16270</v>
      </c>
      <c r="S102" s="63">
        <f t="shared" si="28"/>
        <v>15457</v>
      </c>
      <c r="T102" s="63">
        <f t="shared" si="28"/>
        <v>15457</v>
      </c>
      <c r="U102" s="63">
        <f t="shared" si="28"/>
        <v>15457</v>
      </c>
      <c r="V102" s="63">
        <f t="shared" si="28"/>
        <v>15457</v>
      </c>
      <c r="W102" s="61">
        <f t="shared" si="23"/>
        <v>95918.399999999994</v>
      </c>
      <c r="X102" s="59">
        <v>2020</v>
      </c>
    </row>
    <row r="103" spans="1:25" ht="55.1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8" t="s">
        <v>119</v>
      </c>
      <c r="P103" s="45" t="s">
        <v>35</v>
      </c>
      <c r="Q103" s="46">
        <f t="shared" si="28"/>
        <v>12.3</v>
      </c>
      <c r="R103" s="46">
        <f t="shared" si="28"/>
        <v>11.100000000000001</v>
      </c>
      <c r="S103" s="46">
        <f t="shared" si="28"/>
        <v>10.5</v>
      </c>
      <c r="T103" s="46">
        <f t="shared" si="28"/>
        <v>10.5</v>
      </c>
      <c r="U103" s="46">
        <f t="shared" si="28"/>
        <v>10.5</v>
      </c>
      <c r="V103" s="46">
        <f t="shared" si="28"/>
        <v>10.5</v>
      </c>
      <c r="W103" s="47">
        <f t="shared" si="23"/>
        <v>65.400000000000006</v>
      </c>
      <c r="X103" s="45">
        <v>2020</v>
      </c>
    </row>
    <row r="104" spans="1:25" s="15" customFormat="1" ht="60" x14ac:dyDescent="0.25">
      <c r="A104" s="57" t="s">
        <v>28</v>
      </c>
      <c r="B104" s="57" t="s">
        <v>28</v>
      </c>
      <c r="C104" s="57" t="s">
        <v>42</v>
      </c>
      <c r="D104" s="57" t="s">
        <v>28</v>
      </c>
      <c r="E104" s="57" t="s">
        <v>41</v>
      </c>
      <c r="F104" s="57" t="s">
        <v>28</v>
      </c>
      <c r="G104" s="57" t="s">
        <v>40</v>
      </c>
      <c r="H104" s="57" t="s">
        <v>28</v>
      </c>
      <c r="I104" s="57" t="s">
        <v>39</v>
      </c>
      <c r="J104" s="57" t="s">
        <v>29</v>
      </c>
      <c r="K104" s="57" t="s">
        <v>28</v>
      </c>
      <c r="L104" s="57" t="s">
        <v>28</v>
      </c>
      <c r="M104" s="57" t="s">
        <v>28</v>
      </c>
      <c r="N104" s="57" t="s">
        <v>28</v>
      </c>
      <c r="O104" s="67" t="s">
        <v>118</v>
      </c>
      <c r="P104" s="59" t="s">
        <v>1</v>
      </c>
      <c r="Q104" s="63">
        <v>4500</v>
      </c>
      <c r="R104" s="63">
        <v>4108.5</v>
      </c>
      <c r="S104" s="63">
        <v>3903.2</v>
      </c>
      <c r="T104" s="63">
        <v>3903.2</v>
      </c>
      <c r="U104" s="63">
        <v>3903.2</v>
      </c>
      <c r="V104" s="63">
        <v>3903.2</v>
      </c>
      <c r="W104" s="61">
        <f t="shared" si="23"/>
        <v>24221.300000000003</v>
      </c>
      <c r="X104" s="59">
        <v>2020</v>
      </c>
      <c r="Y104" s="6"/>
    </row>
    <row r="105" spans="1:25" ht="60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8" t="s">
        <v>120</v>
      </c>
      <c r="P105" s="45" t="s">
        <v>35</v>
      </c>
      <c r="Q105" s="46">
        <v>3.4</v>
      </c>
      <c r="R105" s="46">
        <v>3.1</v>
      </c>
      <c r="S105" s="46">
        <v>2.9</v>
      </c>
      <c r="T105" s="46">
        <v>2.9</v>
      </c>
      <c r="U105" s="46">
        <v>2.9</v>
      </c>
      <c r="V105" s="46">
        <v>2.9</v>
      </c>
      <c r="W105" s="47">
        <f t="shared" si="23"/>
        <v>18.100000000000001</v>
      </c>
      <c r="X105" s="45">
        <v>2020</v>
      </c>
    </row>
    <row r="106" spans="1:25" s="15" customFormat="1" ht="60" x14ac:dyDescent="0.25">
      <c r="A106" s="57" t="s">
        <v>28</v>
      </c>
      <c r="B106" s="57" t="s">
        <v>28</v>
      </c>
      <c r="C106" s="57" t="s">
        <v>41</v>
      </c>
      <c r="D106" s="57" t="s">
        <v>28</v>
      </c>
      <c r="E106" s="57" t="s">
        <v>41</v>
      </c>
      <c r="F106" s="57" t="s">
        <v>28</v>
      </c>
      <c r="G106" s="57" t="s">
        <v>40</v>
      </c>
      <c r="H106" s="57" t="s">
        <v>28</v>
      </c>
      <c r="I106" s="57" t="s">
        <v>39</v>
      </c>
      <c r="J106" s="57" t="s">
        <v>29</v>
      </c>
      <c r="K106" s="57" t="s">
        <v>28</v>
      </c>
      <c r="L106" s="57" t="s">
        <v>28</v>
      </c>
      <c r="M106" s="57" t="s">
        <v>28</v>
      </c>
      <c r="N106" s="57" t="s">
        <v>28</v>
      </c>
      <c r="O106" s="67" t="s">
        <v>118</v>
      </c>
      <c r="P106" s="59" t="s">
        <v>1</v>
      </c>
      <c r="Q106" s="63">
        <v>4500</v>
      </c>
      <c r="R106" s="63">
        <v>4108.5</v>
      </c>
      <c r="S106" s="63">
        <v>3903.2</v>
      </c>
      <c r="T106" s="63">
        <v>3903.2</v>
      </c>
      <c r="U106" s="63">
        <v>3903.2</v>
      </c>
      <c r="V106" s="63">
        <v>3903.2</v>
      </c>
      <c r="W106" s="61">
        <f t="shared" si="23"/>
        <v>24221.300000000003</v>
      </c>
      <c r="X106" s="59">
        <v>2020</v>
      </c>
      <c r="Y106" s="6"/>
    </row>
    <row r="107" spans="1:25" ht="60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8" t="s">
        <v>121</v>
      </c>
      <c r="P107" s="45" t="s">
        <v>35</v>
      </c>
      <c r="Q107" s="46">
        <v>3.2</v>
      </c>
      <c r="R107" s="46">
        <v>2.6</v>
      </c>
      <c r="S107" s="46">
        <v>2.4</v>
      </c>
      <c r="T107" s="46">
        <v>2.4</v>
      </c>
      <c r="U107" s="46">
        <v>2.4</v>
      </c>
      <c r="V107" s="46">
        <v>2.4</v>
      </c>
      <c r="W107" s="47">
        <f t="shared" si="23"/>
        <v>15.400000000000002</v>
      </c>
      <c r="X107" s="45">
        <v>2020</v>
      </c>
    </row>
    <row r="108" spans="1:25" s="15" customFormat="1" ht="60" x14ac:dyDescent="0.25">
      <c r="A108" s="57" t="s">
        <v>28</v>
      </c>
      <c r="B108" s="57" t="s">
        <v>28</v>
      </c>
      <c r="C108" s="57" t="s">
        <v>38</v>
      </c>
      <c r="D108" s="57" t="s">
        <v>28</v>
      </c>
      <c r="E108" s="57" t="s">
        <v>41</v>
      </c>
      <c r="F108" s="57" t="s">
        <v>28</v>
      </c>
      <c r="G108" s="57" t="s">
        <v>40</v>
      </c>
      <c r="H108" s="57" t="s">
        <v>28</v>
      </c>
      <c r="I108" s="57" t="s">
        <v>39</v>
      </c>
      <c r="J108" s="57" t="s">
        <v>29</v>
      </c>
      <c r="K108" s="57" t="s">
        <v>28</v>
      </c>
      <c r="L108" s="57" t="s">
        <v>28</v>
      </c>
      <c r="M108" s="57" t="s">
        <v>28</v>
      </c>
      <c r="N108" s="57" t="s">
        <v>28</v>
      </c>
      <c r="O108" s="67" t="s">
        <v>118</v>
      </c>
      <c r="P108" s="59" t="s">
        <v>1</v>
      </c>
      <c r="Q108" s="63">
        <v>6240</v>
      </c>
      <c r="R108" s="63">
        <v>5697.1</v>
      </c>
      <c r="S108" s="63">
        <v>5412.4</v>
      </c>
      <c r="T108" s="63">
        <v>5412.4</v>
      </c>
      <c r="U108" s="63">
        <v>5412.4</v>
      </c>
      <c r="V108" s="63">
        <v>5412.4</v>
      </c>
      <c r="W108" s="61">
        <f t="shared" si="23"/>
        <v>33586.700000000004</v>
      </c>
      <c r="X108" s="59">
        <v>2020</v>
      </c>
    </row>
    <row r="109" spans="1:25" ht="60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8" t="s">
        <v>122</v>
      </c>
      <c r="P109" s="45" t="s">
        <v>35</v>
      </c>
      <c r="Q109" s="46">
        <v>3.9</v>
      </c>
      <c r="R109" s="46">
        <v>3.6</v>
      </c>
      <c r="S109" s="46">
        <v>3.4</v>
      </c>
      <c r="T109" s="46">
        <v>3.4</v>
      </c>
      <c r="U109" s="46">
        <v>3.4</v>
      </c>
      <c r="V109" s="46">
        <v>3.4</v>
      </c>
      <c r="W109" s="47">
        <f t="shared" si="23"/>
        <v>21.099999999999998</v>
      </c>
      <c r="X109" s="45">
        <v>2020</v>
      </c>
    </row>
    <row r="110" spans="1:25" s="20" customFormat="1" ht="60" x14ac:dyDescent="0.25">
      <c r="A110" s="57" t="s">
        <v>28</v>
      </c>
      <c r="B110" s="57" t="s">
        <v>28</v>
      </c>
      <c r="C110" s="57" t="s">
        <v>43</v>
      </c>
      <c r="D110" s="57" t="s">
        <v>28</v>
      </c>
      <c r="E110" s="57" t="s">
        <v>41</v>
      </c>
      <c r="F110" s="57" t="s">
        <v>28</v>
      </c>
      <c r="G110" s="57" t="s">
        <v>40</v>
      </c>
      <c r="H110" s="57" t="s">
        <v>28</v>
      </c>
      <c r="I110" s="57" t="s">
        <v>39</v>
      </c>
      <c r="J110" s="57" t="s">
        <v>29</v>
      </c>
      <c r="K110" s="57" t="s">
        <v>28</v>
      </c>
      <c r="L110" s="57" t="s">
        <v>41</v>
      </c>
      <c r="M110" s="57" t="s">
        <v>28</v>
      </c>
      <c r="N110" s="57" t="s">
        <v>28</v>
      </c>
      <c r="O110" s="67" t="s">
        <v>118</v>
      </c>
      <c r="P110" s="59" t="s">
        <v>1</v>
      </c>
      <c r="Q110" s="63">
        <v>2580.4</v>
      </c>
      <c r="R110" s="63">
        <v>2355.9</v>
      </c>
      <c r="S110" s="63">
        <v>2238.1999999999998</v>
      </c>
      <c r="T110" s="63">
        <v>2238.1999999999998</v>
      </c>
      <c r="U110" s="63">
        <v>2238.1999999999998</v>
      </c>
      <c r="V110" s="63">
        <v>2238.1999999999998</v>
      </c>
      <c r="W110" s="61">
        <f t="shared" si="23"/>
        <v>13889.100000000002</v>
      </c>
      <c r="X110" s="59">
        <v>2020</v>
      </c>
    </row>
    <row r="111" spans="1:25" s="18" customFormat="1" ht="60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8" t="s">
        <v>123</v>
      </c>
      <c r="P111" s="45" t="s">
        <v>35</v>
      </c>
      <c r="Q111" s="46">
        <v>1.8</v>
      </c>
      <c r="R111" s="46">
        <v>1.8</v>
      </c>
      <c r="S111" s="46">
        <v>1.8</v>
      </c>
      <c r="T111" s="46">
        <v>1.8</v>
      </c>
      <c r="U111" s="46">
        <v>1.8</v>
      </c>
      <c r="V111" s="46">
        <v>1.8</v>
      </c>
      <c r="W111" s="47">
        <f t="shared" si="23"/>
        <v>10.8</v>
      </c>
      <c r="X111" s="45">
        <v>2020</v>
      </c>
    </row>
    <row r="112" spans="1:25" ht="60" x14ac:dyDescent="0.2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58" t="s">
        <v>124</v>
      </c>
      <c r="P112" s="89" t="s">
        <v>55</v>
      </c>
      <c r="Q112" s="90">
        <v>1</v>
      </c>
      <c r="R112" s="90">
        <v>1</v>
      </c>
      <c r="S112" s="90">
        <v>1</v>
      </c>
      <c r="T112" s="90">
        <v>1</v>
      </c>
      <c r="U112" s="90">
        <v>1</v>
      </c>
      <c r="V112" s="90">
        <v>1</v>
      </c>
      <c r="W112" s="90">
        <v>1</v>
      </c>
      <c r="X112" s="76">
        <v>2020</v>
      </c>
      <c r="Y112" s="6"/>
    </row>
    <row r="113" spans="1:26" s="3" customFormat="1" ht="30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91" t="s">
        <v>125</v>
      </c>
      <c r="P113" s="45" t="s">
        <v>9</v>
      </c>
      <c r="Q113" s="49">
        <v>11</v>
      </c>
      <c r="R113" s="49">
        <v>11</v>
      </c>
      <c r="S113" s="49">
        <v>11</v>
      </c>
      <c r="T113" s="49">
        <v>11</v>
      </c>
      <c r="U113" s="49">
        <v>11</v>
      </c>
      <c r="V113" s="49">
        <v>11</v>
      </c>
      <c r="W113" s="50">
        <f t="shared" si="23"/>
        <v>66</v>
      </c>
      <c r="X113" s="45">
        <v>2020</v>
      </c>
      <c r="Y113" s="7"/>
      <c r="Z113" s="7"/>
    </row>
    <row r="114" spans="1:26" ht="37.15" customHeight="1" x14ac:dyDescent="0.25">
      <c r="A114" s="31" t="s">
        <v>28</v>
      </c>
      <c r="B114" s="31" t="s">
        <v>29</v>
      </c>
      <c r="C114" s="31" t="s">
        <v>30</v>
      </c>
      <c r="D114" s="31" t="s">
        <v>28</v>
      </c>
      <c r="E114" s="31" t="s">
        <v>41</v>
      </c>
      <c r="F114" s="31" t="s">
        <v>28</v>
      </c>
      <c r="G114" s="31" t="s">
        <v>39</v>
      </c>
      <c r="H114" s="32" t="s">
        <v>28</v>
      </c>
      <c r="I114" s="31" t="s">
        <v>39</v>
      </c>
      <c r="J114" s="31" t="s">
        <v>30</v>
      </c>
      <c r="K114" s="31" t="s">
        <v>28</v>
      </c>
      <c r="L114" s="31" t="s">
        <v>28</v>
      </c>
      <c r="M114" s="31" t="s">
        <v>28</v>
      </c>
      <c r="N114" s="31" t="s">
        <v>28</v>
      </c>
      <c r="O114" s="24" t="s">
        <v>47</v>
      </c>
      <c r="P114" s="33" t="s">
        <v>1</v>
      </c>
      <c r="Q114" s="92">
        <f>Q115</f>
        <v>150000</v>
      </c>
      <c r="R114" s="92">
        <f t="shared" ref="R114:V114" si="29">R115</f>
        <v>71650</v>
      </c>
      <c r="S114" s="92">
        <f t="shared" si="29"/>
        <v>43367</v>
      </c>
      <c r="T114" s="92">
        <f t="shared" si="29"/>
        <v>51367</v>
      </c>
      <c r="U114" s="92">
        <f t="shared" si="29"/>
        <v>118367</v>
      </c>
      <c r="V114" s="92">
        <f t="shared" si="29"/>
        <v>118367</v>
      </c>
      <c r="W114" s="34">
        <f t="shared" si="23"/>
        <v>553118</v>
      </c>
      <c r="X114" s="93">
        <v>2020</v>
      </c>
    </row>
    <row r="115" spans="1:26" ht="42.75" x14ac:dyDescent="0.25">
      <c r="A115" s="54">
        <v>0</v>
      </c>
      <c r="B115" s="54">
        <v>1</v>
      </c>
      <c r="C115" s="54">
        <v>2</v>
      </c>
      <c r="D115" s="54">
        <v>0</v>
      </c>
      <c r="E115" s="54">
        <v>4</v>
      </c>
      <c r="F115" s="54">
        <v>0</v>
      </c>
      <c r="G115" s="54">
        <v>8</v>
      </c>
      <c r="H115" s="54">
        <v>0</v>
      </c>
      <c r="I115" s="52" t="s">
        <v>39</v>
      </c>
      <c r="J115" s="94" t="s">
        <v>30</v>
      </c>
      <c r="K115" s="94" t="s">
        <v>28</v>
      </c>
      <c r="L115" s="94" t="s">
        <v>29</v>
      </c>
      <c r="M115" s="94" t="s">
        <v>28</v>
      </c>
      <c r="N115" s="94" t="s">
        <v>28</v>
      </c>
      <c r="O115" s="53" t="s">
        <v>37</v>
      </c>
      <c r="P115" s="54" t="s">
        <v>1</v>
      </c>
      <c r="Q115" s="55">
        <f>Q118+Q120+Q122+Q134</f>
        <v>150000</v>
      </c>
      <c r="R115" s="55">
        <f t="shared" ref="R115:V115" si="30">R118+R120+R122</f>
        <v>71650</v>
      </c>
      <c r="S115" s="55">
        <f t="shared" si="30"/>
        <v>43367</v>
      </c>
      <c r="T115" s="55">
        <f t="shared" si="30"/>
        <v>51367</v>
      </c>
      <c r="U115" s="55">
        <f t="shared" si="30"/>
        <v>118367</v>
      </c>
      <c r="V115" s="55">
        <f t="shared" si="30"/>
        <v>118367</v>
      </c>
      <c r="W115" s="81">
        <f t="shared" ref="W115:W148" si="31">Q115+R115+S115+T115+U115+V115</f>
        <v>553118</v>
      </c>
      <c r="X115" s="82">
        <v>2020</v>
      </c>
    </row>
    <row r="116" spans="1:26" s="2" customFormat="1" ht="45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 t="s">
        <v>126</v>
      </c>
      <c r="P116" s="95" t="s">
        <v>22</v>
      </c>
      <c r="Q116" s="83">
        <v>32718</v>
      </c>
      <c r="R116" s="46">
        <v>35127.4</v>
      </c>
      <c r="S116" s="46">
        <v>35127.4</v>
      </c>
      <c r="T116" s="46">
        <v>35127.4</v>
      </c>
      <c r="U116" s="46">
        <v>35127.4</v>
      </c>
      <c r="V116" s="46">
        <v>35127.4</v>
      </c>
      <c r="W116" s="84">
        <f t="shared" si="31"/>
        <v>208354.99999999997</v>
      </c>
      <c r="X116" s="45">
        <v>2020</v>
      </c>
    </row>
    <row r="117" spans="1:26" s="2" customFormat="1" ht="27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91" t="s">
        <v>127</v>
      </c>
      <c r="P117" s="45" t="s">
        <v>9</v>
      </c>
      <c r="Q117" s="49"/>
      <c r="R117" s="49">
        <f t="shared" ref="R117:W117" si="32">R123+R124</f>
        <v>4</v>
      </c>
      <c r="S117" s="49"/>
      <c r="T117" s="49">
        <f t="shared" si="32"/>
        <v>1</v>
      </c>
      <c r="U117" s="49">
        <f t="shared" si="32"/>
        <v>10</v>
      </c>
      <c r="V117" s="49">
        <f t="shared" si="32"/>
        <v>10</v>
      </c>
      <c r="W117" s="74">
        <f t="shared" si="32"/>
        <v>25</v>
      </c>
      <c r="X117" s="45">
        <v>2020</v>
      </c>
    </row>
    <row r="118" spans="1:26" ht="45" x14ac:dyDescent="0.25">
      <c r="A118" s="59">
        <v>0</v>
      </c>
      <c r="B118" s="59">
        <v>1</v>
      </c>
      <c r="C118" s="59">
        <v>2</v>
      </c>
      <c r="D118" s="59">
        <v>0</v>
      </c>
      <c r="E118" s="59">
        <v>4</v>
      </c>
      <c r="F118" s="59">
        <v>0</v>
      </c>
      <c r="G118" s="59">
        <v>8</v>
      </c>
      <c r="H118" s="59">
        <v>0</v>
      </c>
      <c r="I118" s="59">
        <v>8</v>
      </c>
      <c r="J118" s="57" t="s">
        <v>30</v>
      </c>
      <c r="K118" s="57" t="s">
        <v>28</v>
      </c>
      <c r="L118" s="57" t="s">
        <v>29</v>
      </c>
      <c r="M118" s="57" t="s">
        <v>28</v>
      </c>
      <c r="N118" s="57" t="s">
        <v>28</v>
      </c>
      <c r="O118" s="67" t="s">
        <v>128</v>
      </c>
      <c r="P118" s="59" t="s">
        <v>1</v>
      </c>
      <c r="Q118" s="63">
        <v>40000</v>
      </c>
      <c r="R118" s="63">
        <v>36520</v>
      </c>
      <c r="S118" s="63">
        <v>34694</v>
      </c>
      <c r="T118" s="63">
        <v>34694</v>
      </c>
      <c r="U118" s="63">
        <v>34694</v>
      </c>
      <c r="V118" s="63">
        <v>34694</v>
      </c>
      <c r="W118" s="61">
        <f t="shared" si="31"/>
        <v>215296</v>
      </c>
      <c r="X118" s="59">
        <v>2020</v>
      </c>
      <c r="Y118" s="6"/>
    </row>
    <row r="119" spans="1:26" ht="30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8" t="s">
        <v>129</v>
      </c>
      <c r="P119" s="45" t="s">
        <v>10</v>
      </c>
      <c r="Q119" s="49">
        <v>100</v>
      </c>
      <c r="R119" s="49">
        <v>100</v>
      </c>
      <c r="S119" s="49">
        <v>100</v>
      </c>
      <c r="T119" s="49">
        <v>100</v>
      </c>
      <c r="U119" s="49">
        <v>100</v>
      </c>
      <c r="V119" s="49">
        <v>100</v>
      </c>
      <c r="W119" s="50">
        <v>100</v>
      </c>
      <c r="X119" s="45">
        <v>2020</v>
      </c>
    </row>
    <row r="120" spans="1:26" s="2" customFormat="1" ht="59.25" x14ac:dyDescent="0.25">
      <c r="A120" s="59">
        <v>0</v>
      </c>
      <c r="B120" s="59">
        <v>1</v>
      </c>
      <c r="C120" s="59">
        <v>2</v>
      </c>
      <c r="D120" s="59">
        <v>0</v>
      </c>
      <c r="E120" s="59">
        <v>4</v>
      </c>
      <c r="F120" s="59">
        <v>0</v>
      </c>
      <c r="G120" s="59">
        <v>8</v>
      </c>
      <c r="H120" s="59">
        <v>0</v>
      </c>
      <c r="I120" s="59">
        <v>8</v>
      </c>
      <c r="J120" s="57" t="s">
        <v>30</v>
      </c>
      <c r="K120" s="57" t="s">
        <v>28</v>
      </c>
      <c r="L120" s="57" t="s">
        <v>29</v>
      </c>
      <c r="M120" s="57" t="s">
        <v>28</v>
      </c>
      <c r="N120" s="57" t="s">
        <v>28</v>
      </c>
      <c r="O120" s="67" t="s">
        <v>130</v>
      </c>
      <c r="P120" s="59" t="s">
        <v>1</v>
      </c>
      <c r="Q120" s="63">
        <v>10000</v>
      </c>
      <c r="R120" s="63">
        <v>9130</v>
      </c>
      <c r="S120" s="63">
        <v>8673</v>
      </c>
      <c r="T120" s="63">
        <v>8673</v>
      </c>
      <c r="U120" s="63">
        <v>8673</v>
      </c>
      <c r="V120" s="63">
        <v>8673</v>
      </c>
      <c r="W120" s="61">
        <f t="shared" si="31"/>
        <v>53822</v>
      </c>
      <c r="X120" s="59">
        <v>2020</v>
      </c>
    </row>
    <row r="121" spans="1:26" s="13" customFormat="1" ht="30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8" t="s">
        <v>131</v>
      </c>
      <c r="P121" s="45" t="s">
        <v>10</v>
      </c>
      <c r="Q121" s="49">
        <v>100</v>
      </c>
      <c r="R121" s="49">
        <v>100</v>
      </c>
      <c r="S121" s="49">
        <v>100</v>
      </c>
      <c r="T121" s="49">
        <v>100</v>
      </c>
      <c r="U121" s="49">
        <v>100</v>
      </c>
      <c r="V121" s="49">
        <v>100</v>
      </c>
      <c r="W121" s="50">
        <v>100</v>
      </c>
      <c r="X121" s="45">
        <v>2020</v>
      </c>
    </row>
    <row r="122" spans="1:26" s="23" customFormat="1" ht="45" x14ac:dyDescent="0.25">
      <c r="A122" s="75" t="s">
        <v>28</v>
      </c>
      <c r="B122" s="75" t="s">
        <v>29</v>
      </c>
      <c r="C122" s="75" t="s">
        <v>30</v>
      </c>
      <c r="D122" s="75" t="s">
        <v>28</v>
      </c>
      <c r="E122" s="75" t="s">
        <v>41</v>
      </c>
      <c r="F122" s="75" t="s">
        <v>28</v>
      </c>
      <c r="G122" s="75" t="s">
        <v>39</v>
      </c>
      <c r="H122" s="75" t="s">
        <v>28</v>
      </c>
      <c r="I122" s="75" t="s">
        <v>39</v>
      </c>
      <c r="J122" s="75" t="s">
        <v>30</v>
      </c>
      <c r="K122" s="75" t="s">
        <v>28</v>
      </c>
      <c r="L122" s="75" t="s">
        <v>29</v>
      </c>
      <c r="M122" s="75" t="s">
        <v>28</v>
      </c>
      <c r="N122" s="75" t="s">
        <v>29</v>
      </c>
      <c r="O122" s="58" t="s">
        <v>132</v>
      </c>
      <c r="P122" s="76" t="s">
        <v>1</v>
      </c>
      <c r="Q122" s="64"/>
      <c r="R122" s="64">
        <v>26000</v>
      </c>
      <c r="S122" s="64"/>
      <c r="T122" s="64">
        <v>8000</v>
      </c>
      <c r="U122" s="64">
        <v>75000</v>
      </c>
      <c r="V122" s="64">
        <v>75000</v>
      </c>
      <c r="W122" s="61">
        <f t="shared" ref="W122:W124" si="33">Q122+R122+S122+T122+U122+V122</f>
        <v>184000</v>
      </c>
      <c r="X122" s="76">
        <v>2020</v>
      </c>
    </row>
    <row r="123" spans="1:26" s="23" customFormat="1" ht="30" x14ac:dyDescent="0.25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 t="s">
        <v>133</v>
      </c>
      <c r="P123" s="80" t="s">
        <v>9</v>
      </c>
      <c r="Q123" s="96"/>
      <c r="R123" s="96"/>
      <c r="S123" s="96"/>
      <c r="T123" s="96">
        <v>1</v>
      </c>
      <c r="U123" s="96">
        <v>5</v>
      </c>
      <c r="V123" s="96">
        <v>5</v>
      </c>
      <c r="W123" s="50">
        <f t="shared" si="33"/>
        <v>11</v>
      </c>
      <c r="X123" s="80">
        <v>2020</v>
      </c>
    </row>
    <row r="124" spans="1:26" s="23" customFormat="1" ht="30" x14ac:dyDescent="0.25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 t="s">
        <v>134</v>
      </c>
      <c r="P124" s="97" t="s">
        <v>9</v>
      </c>
      <c r="Q124" s="96"/>
      <c r="R124" s="96">
        <v>4</v>
      </c>
      <c r="S124" s="96"/>
      <c r="T124" s="96"/>
      <c r="U124" s="96">
        <v>5</v>
      </c>
      <c r="V124" s="96">
        <v>5</v>
      </c>
      <c r="W124" s="50">
        <f t="shared" si="33"/>
        <v>14</v>
      </c>
      <c r="X124" s="80">
        <v>2020</v>
      </c>
    </row>
    <row r="125" spans="1:26" s="13" customFormat="1" ht="44.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67" t="s">
        <v>169</v>
      </c>
      <c r="P125" s="89" t="s">
        <v>55</v>
      </c>
      <c r="Q125" s="90">
        <v>1</v>
      </c>
      <c r="R125" s="90">
        <v>1</v>
      </c>
      <c r="S125" s="90">
        <v>1</v>
      </c>
      <c r="T125" s="90">
        <v>1</v>
      </c>
      <c r="U125" s="90">
        <v>1</v>
      </c>
      <c r="V125" s="90">
        <v>1</v>
      </c>
      <c r="W125" s="90">
        <v>1</v>
      </c>
      <c r="X125" s="59">
        <v>2020</v>
      </c>
    </row>
    <row r="126" spans="1:26" s="13" customFormat="1" ht="30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8" t="s">
        <v>135</v>
      </c>
      <c r="P126" s="45" t="s">
        <v>9</v>
      </c>
      <c r="Q126" s="87">
        <v>45</v>
      </c>
      <c r="R126" s="87">
        <v>45</v>
      </c>
      <c r="S126" s="87">
        <v>45</v>
      </c>
      <c r="T126" s="87">
        <v>45</v>
      </c>
      <c r="U126" s="87">
        <v>45</v>
      </c>
      <c r="V126" s="87">
        <v>45</v>
      </c>
      <c r="W126" s="50">
        <f t="shared" si="31"/>
        <v>270</v>
      </c>
      <c r="X126" s="45">
        <v>2020</v>
      </c>
    </row>
    <row r="127" spans="1:26" s="13" customFormat="1" ht="60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67" t="s">
        <v>170</v>
      </c>
      <c r="P127" s="89" t="s">
        <v>55</v>
      </c>
      <c r="Q127" s="90">
        <v>1</v>
      </c>
      <c r="R127" s="90">
        <v>1</v>
      </c>
      <c r="S127" s="90">
        <v>1</v>
      </c>
      <c r="T127" s="90">
        <v>1</v>
      </c>
      <c r="U127" s="90">
        <v>1</v>
      </c>
      <c r="V127" s="90">
        <v>1</v>
      </c>
      <c r="W127" s="90">
        <v>1</v>
      </c>
      <c r="X127" s="59">
        <v>2020</v>
      </c>
    </row>
    <row r="128" spans="1:26" s="13" customFormat="1" ht="45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8" t="s">
        <v>136</v>
      </c>
      <c r="P128" s="45" t="s">
        <v>14</v>
      </c>
      <c r="Q128" s="87">
        <v>24</v>
      </c>
      <c r="R128" s="87">
        <v>24</v>
      </c>
      <c r="S128" s="87">
        <v>24</v>
      </c>
      <c r="T128" s="87">
        <v>24</v>
      </c>
      <c r="U128" s="87">
        <v>24</v>
      </c>
      <c r="V128" s="87">
        <v>24</v>
      </c>
      <c r="W128" s="50">
        <f t="shared" si="31"/>
        <v>144</v>
      </c>
      <c r="X128" s="45">
        <v>2020</v>
      </c>
    </row>
    <row r="129" spans="1:25" s="13" customFormat="1" ht="45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8" t="s">
        <v>137</v>
      </c>
      <c r="P129" s="45" t="s">
        <v>14</v>
      </c>
      <c r="Q129" s="87">
        <v>24</v>
      </c>
      <c r="R129" s="87">
        <v>24</v>
      </c>
      <c r="S129" s="87">
        <v>24</v>
      </c>
      <c r="T129" s="87">
        <v>24</v>
      </c>
      <c r="U129" s="87">
        <v>24</v>
      </c>
      <c r="V129" s="87">
        <v>24</v>
      </c>
      <c r="W129" s="50">
        <f t="shared" si="31"/>
        <v>144</v>
      </c>
      <c r="X129" s="45">
        <v>2020</v>
      </c>
    </row>
    <row r="130" spans="1:25" s="13" customFormat="1" ht="4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67" t="s">
        <v>171</v>
      </c>
      <c r="P130" s="89" t="s">
        <v>55</v>
      </c>
      <c r="Q130" s="90">
        <v>1</v>
      </c>
      <c r="R130" s="90">
        <v>1</v>
      </c>
      <c r="S130" s="90">
        <v>1</v>
      </c>
      <c r="T130" s="90">
        <v>1</v>
      </c>
      <c r="U130" s="90">
        <v>1</v>
      </c>
      <c r="V130" s="90">
        <v>1</v>
      </c>
      <c r="W130" s="90">
        <v>1</v>
      </c>
      <c r="X130" s="59">
        <v>2020</v>
      </c>
    </row>
    <row r="131" spans="1:25" s="13" customFormat="1" ht="30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8" t="s">
        <v>138</v>
      </c>
      <c r="P131" s="45" t="s">
        <v>14</v>
      </c>
      <c r="Q131" s="87">
        <v>48</v>
      </c>
      <c r="R131" s="87">
        <v>48</v>
      </c>
      <c r="S131" s="87">
        <v>48</v>
      </c>
      <c r="T131" s="87">
        <v>48</v>
      </c>
      <c r="U131" s="87">
        <v>48</v>
      </c>
      <c r="V131" s="87">
        <v>48</v>
      </c>
      <c r="W131" s="50">
        <f t="shared" si="31"/>
        <v>288</v>
      </c>
      <c r="X131" s="45">
        <v>2020</v>
      </c>
    </row>
    <row r="132" spans="1:25" s="3" customFormat="1" ht="30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67" t="s">
        <v>172</v>
      </c>
      <c r="P132" s="89" t="s">
        <v>55</v>
      </c>
      <c r="Q132" s="90">
        <v>1</v>
      </c>
      <c r="R132" s="90">
        <v>1</v>
      </c>
      <c r="S132" s="90">
        <v>1</v>
      </c>
      <c r="T132" s="90">
        <v>1</v>
      </c>
      <c r="U132" s="90">
        <v>1</v>
      </c>
      <c r="V132" s="90">
        <v>1</v>
      </c>
      <c r="W132" s="90">
        <v>1</v>
      </c>
      <c r="X132" s="59">
        <v>2020</v>
      </c>
      <c r="Y132" s="7"/>
    </row>
    <row r="133" spans="1:25" s="2" customFormat="1" ht="30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8" t="s">
        <v>139</v>
      </c>
      <c r="P133" s="45" t="s">
        <v>14</v>
      </c>
      <c r="Q133" s="87">
        <v>4</v>
      </c>
      <c r="R133" s="87">
        <v>4</v>
      </c>
      <c r="S133" s="87">
        <v>4</v>
      </c>
      <c r="T133" s="87">
        <v>4</v>
      </c>
      <c r="U133" s="87">
        <v>4</v>
      </c>
      <c r="V133" s="87">
        <v>4</v>
      </c>
      <c r="W133" s="50">
        <f t="shared" si="31"/>
        <v>24</v>
      </c>
      <c r="X133" s="45">
        <v>2020</v>
      </c>
    </row>
    <row r="134" spans="1:25" s="119" customFormat="1" ht="45" x14ac:dyDescent="0.25">
      <c r="A134" s="75" t="s">
        <v>28</v>
      </c>
      <c r="B134" s="75" t="s">
        <v>29</v>
      </c>
      <c r="C134" s="75" t="s">
        <v>30</v>
      </c>
      <c r="D134" s="75" t="s">
        <v>28</v>
      </c>
      <c r="E134" s="75" t="s">
        <v>41</v>
      </c>
      <c r="F134" s="75" t="s">
        <v>28</v>
      </c>
      <c r="G134" s="75" t="s">
        <v>39</v>
      </c>
      <c r="H134" s="75" t="s">
        <v>28</v>
      </c>
      <c r="I134" s="75" t="s">
        <v>39</v>
      </c>
      <c r="J134" s="75" t="s">
        <v>30</v>
      </c>
      <c r="K134" s="75" t="s">
        <v>28</v>
      </c>
      <c r="L134" s="75" t="s">
        <v>29</v>
      </c>
      <c r="M134" s="75" t="s">
        <v>28</v>
      </c>
      <c r="N134" s="75" t="s">
        <v>30</v>
      </c>
      <c r="O134" s="58" t="s">
        <v>174</v>
      </c>
      <c r="P134" s="76" t="s">
        <v>1</v>
      </c>
      <c r="Q134" s="64">
        <v>100000</v>
      </c>
      <c r="R134" s="64"/>
      <c r="S134" s="64"/>
      <c r="T134" s="64"/>
      <c r="U134" s="64"/>
      <c r="V134" s="64"/>
      <c r="W134" s="61">
        <f t="shared" si="31"/>
        <v>100000</v>
      </c>
      <c r="X134" s="76">
        <v>2015</v>
      </c>
    </row>
    <row r="135" spans="1:25" s="119" customFormat="1" ht="30" x14ac:dyDescent="0.2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 t="s">
        <v>173</v>
      </c>
      <c r="P135" s="80" t="s">
        <v>9</v>
      </c>
      <c r="Q135" s="104">
        <v>2</v>
      </c>
      <c r="R135" s="104"/>
      <c r="S135" s="104"/>
      <c r="T135" s="104"/>
      <c r="U135" s="104"/>
      <c r="V135" s="104"/>
      <c r="W135" s="50">
        <f t="shared" si="31"/>
        <v>2</v>
      </c>
      <c r="X135" s="80">
        <v>2015</v>
      </c>
    </row>
    <row r="136" spans="1:25" s="11" customFormat="1" ht="71.25" x14ac:dyDescent="0.25">
      <c r="A136" s="54">
        <v>0</v>
      </c>
      <c r="B136" s="54">
        <v>1</v>
      </c>
      <c r="C136" s="54">
        <v>2</v>
      </c>
      <c r="D136" s="54">
        <v>0</v>
      </c>
      <c r="E136" s="54">
        <v>4</v>
      </c>
      <c r="F136" s="54">
        <v>0</v>
      </c>
      <c r="G136" s="54">
        <v>8</v>
      </c>
      <c r="H136" s="54">
        <v>0</v>
      </c>
      <c r="I136" s="52" t="s">
        <v>39</v>
      </c>
      <c r="J136" s="94" t="s">
        <v>30</v>
      </c>
      <c r="K136" s="94" t="s">
        <v>28</v>
      </c>
      <c r="L136" s="94" t="s">
        <v>30</v>
      </c>
      <c r="M136" s="94" t="s">
        <v>28</v>
      </c>
      <c r="N136" s="94" t="s">
        <v>28</v>
      </c>
      <c r="O136" s="98" t="s">
        <v>57</v>
      </c>
      <c r="P136" s="99" t="s">
        <v>55</v>
      </c>
      <c r="Q136" s="100">
        <v>1</v>
      </c>
      <c r="R136" s="100">
        <v>1</v>
      </c>
      <c r="S136" s="100">
        <v>1</v>
      </c>
      <c r="T136" s="100">
        <v>1</v>
      </c>
      <c r="U136" s="100">
        <v>1</v>
      </c>
      <c r="V136" s="100">
        <v>1</v>
      </c>
      <c r="W136" s="100">
        <v>1</v>
      </c>
      <c r="X136" s="101">
        <v>2020</v>
      </c>
    </row>
    <row r="137" spans="1:25" s="11" customFormat="1" ht="30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102" t="s">
        <v>140</v>
      </c>
      <c r="P137" s="103" t="s">
        <v>9</v>
      </c>
      <c r="Q137" s="104">
        <f>Q140+Q142</f>
        <v>110</v>
      </c>
      <c r="R137" s="104">
        <f t="shared" ref="R137:V137" si="34">R140+R142</f>
        <v>102</v>
      </c>
      <c r="S137" s="104">
        <f t="shared" si="34"/>
        <v>102</v>
      </c>
      <c r="T137" s="104">
        <f t="shared" si="34"/>
        <v>102</v>
      </c>
      <c r="U137" s="104">
        <f t="shared" si="34"/>
        <v>102</v>
      </c>
      <c r="V137" s="104">
        <f t="shared" si="34"/>
        <v>102</v>
      </c>
      <c r="W137" s="50">
        <f t="shared" si="31"/>
        <v>620</v>
      </c>
      <c r="X137" s="80">
        <v>2020</v>
      </c>
    </row>
    <row r="138" spans="1:25" s="11" customFormat="1" ht="45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102" t="s">
        <v>141</v>
      </c>
      <c r="P138" s="103" t="s">
        <v>1</v>
      </c>
      <c r="Q138" s="56">
        <v>144</v>
      </c>
      <c r="R138" s="105">
        <v>144</v>
      </c>
      <c r="S138" s="56">
        <v>144</v>
      </c>
      <c r="T138" s="105">
        <v>144</v>
      </c>
      <c r="U138" s="56">
        <v>144</v>
      </c>
      <c r="V138" s="56">
        <v>144</v>
      </c>
      <c r="W138" s="47">
        <f t="shared" si="31"/>
        <v>864</v>
      </c>
      <c r="X138" s="80">
        <v>2020</v>
      </c>
    </row>
    <row r="139" spans="1:25" s="11" customFormat="1" ht="30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106" t="s">
        <v>142</v>
      </c>
      <c r="P139" s="89" t="s">
        <v>55</v>
      </c>
      <c r="Q139" s="90">
        <v>1</v>
      </c>
      <c r="R139" s="90">
        <v>1</v>
      </c>
      <c r="S139" s="90">
        <v>1</v>
      </c>
      <c r="T139" s="90">
        <v>1</v>
      </c>
      <c r="U139" s="90">
        <v>1</v>
      </c>
      <c r="V139" s="90">
        <v>1</v>
      </c>
      <c r="W139" s="90">
        <v>1</v>
      </c>
      <c r="X139" s="76">
        <v>2020</v>
      </c>
    </row>
    <row r="140" spans="1:25" s="11" customFormat="1" ht="45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102" t="s">
        <v>143</v>
      </c>
      <c r="P140" s="103" t="s">
        <v>9</v>
      </c>
      <c r="Q140" s="104">
        <v>20</v>
      </c>
      <c r="R140" s="107">
        <v>12</v>
      </c>
      <c r="S140" s="104">
        <v>12</v>
      </c>
      <c r="T140" s="107">
        <v>12</v>
      </c>
      <c r="U140" s="104">
        <v>12</v>
      </c>
      <c r="V140" s="104">
        <v>12</v>
      </c>
      <c r="W140" s="50">
        <f t="shared" si="31"/>
        <v>80</v>
      </c>
      <c r="X140" s="80">
        <v>2020</v>
      </c>
    </row>
    <row r="141" spans="1:25" s="11" customFormat="1" ht="4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106" t="s">
        <v>144</v>
      </c>
      <c r="P141" s="89" t="s">
        <v>55</v>
      </c>
      <c r="Q141" s="90">
        <v>1</v>
      </c>
      <c r="R141" s="90">
        <v>1</v>
      </c>
      <c r="S141" s="90">
        <v>1</v>
      </c>
      <c r="T141" s="90">
        <v>1</v>
      </c>
      <c r="U141" s="90">
        <v>1</v>
      </c>
      <c r="V141" s="90">
        <v>1</v>
      </c>
      <c r="W141" s="90">
        <v>1</v>
      </c>
      <c r="X141" s="76">
        <v>2020</v>
      </c>
    </row>
    <row r="142" spans="1:25" s="11" customFormat="1" ht="45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102" t="s">
        <v>145</v>
      </c>
      <c r="P142" s="103" t="s">
        <v>9</v>
      </c>
      <c r="Q142" s="104">
        <v>90</v>
      </c>
      <c r="R142" s="107">
        <v>90</v>
      </c>
      <c r="S142" s="104">
        <v>90</v>
      </c>
      <c r="T142" s="107">
        <v>90</v>
      </c>
      <c r="U142" s="104">
        <v>90</v>
      </c>
      <c r="V142" s="104">
        <v>90</v>
      </c>
      <c r="W142" s="50">
        <f t="shared" si="31"/>
        <v>540</v>
      </c>
      <c r="X142" s="96">
        <v>2020</v>
      </c>
    </row>
    <row r="143" spans="1:25" s="2" customFormat="1" ht="4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106" t="s">
        <v>146</v>
      </c>
      <c r="P143" s="89" t="s">
        <v>55</v>
      </c>
      <c r="Q143" s="90">
        <v>1</v>
      </c>
      <c r="R143" s="90">
        <v>1</v>
      </c>
      <c r="S143" s="90">
        <v>1</v>
      </c>
      <c r="T143" s="90">
        <v>1</v>
      </c>
      <c r="U143" s="90">
        <v>1</v>
      </c>
      <c r="V143" s="90">
        <v>1</v>
      </c>
      <c r="W143" s="90">
        <v>1</v>
      </c>
      <c r="X143" s="76">
        <v>2020</v>
      </c>
    </row>
    <row r="144" spans="1:25" s="12" customFormat="1" ht="39.6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102" t="s">
        <v>147</v>
      </c>
      <c r="P144" s="103" t="s">
        <v>9</v>
      </c>
      <c r="Q144" s="104">
        <v>700</v>
      </c>
      <c r="R144" s="107">
        <v>850</v>
      </c>
      <c r="S144" s="104">
        <v>850</v>
      </c>
      <c r="T144" s="107">
        <v>850</v>
      </c>
      <c r="U144" s="104">
        <v>850</v>
      </c>
      <c r="V144" s="104">
        <v>850</v>
      </c>
      <c r="W144" s="50">
        <f t="shared" si="31"/>
        <v>4950</v>
      </c>
      <c r="X144" s="80">
        <v>2020</v>
      </c>
    </row>
    <row r="145" spans="1:25" s="4" customFormat="1" ht="26.25" hidden="1" customHeight="1" x14ac:dyDescent="0.25">
      <c r="A145" s="108"/>
      <c r="B145" s="108"/>
      <c r="C145" s="108"/>
      <c r="D145" s="108"/>
      <c r="E145" s="108"/>
      <c r="F145" s="108"/>
      <c r="G145" s="108"/>
      <c r="H145" s="109"/>
      <c r="I145" s="108"/>
      <c r="J145" s="108"/>
      <c r="K145" s="108"/>
      <c r="L145" s="108"/>
      <c r="M145" s="108"/>
      <c r="N145" s="108"/>
      <c r="O145" s="16" t="s">
        <v>8</v>
      </c>
      <c r="P145" s="110" t="s">
        <v>1</v>
      </c>
      <c r="Q145" s="111">
        <f t="shared" ref="Q145:V145" si="35">Q147+Q148</f>
        <v>41792.9</v>
      </c>
      <c r="R145" s="111">
        <f t="shared" si="35"/>
        <v>42055.9</v>
      </c>
      <c r="S145" s="111">
        <f t="shared" si="35"/>
        <v>44284.9</v>
      </c>
      <c r="T145" s="111">
        <f t="shared" si="35"/>
        <v>46100.6</v>
      </c>
      <c r="U145" s="111">
        <f t="shared" si="35"/>
        <v>47760.2</v>
      </c>
      <c r="V145" s="111">
        <f t="shared" si="35"/>
        <v>49288.5</v>
      </c>
      <c r="W145" s="41">
        <f t="shared" si="31"/>
        <v>271283</v>
      </c>
      <c r="X145" s="112">
        <v>2020</v>
      </c>
      <c r="Y145" s="9"/>
    </row>
    <row r="146" spans="1:25" s="2" customFormat="1" ht="42.75" hidden="1" x14ac:dyDescent="0.25">
      <c r="A146" s="48"/>
      <c r="B146" s="48"/>
      <c r="C146" s="48"/>
      <c r="D146" s="48"/>
      <c r="E146" s="48"/>
      <c r="F146" s="48"/>
      <c r="G146" s="48"/>
      <c r="H146" s="44"/>
      <c r="I146" s="48"/>
      <c r="J146" s="48"/>
      <c r="K146" s="48"/>
      <c r="L146" s="48"/>
      <c r="M146" s="48"/>
      <c r="N146" s="48"/>
      <c r="O146" s="19" t="s">
        <v>50</v>
      </c>
      <c r="P146" s="42"/>
      <c r="Q146" s="40"/>
      <c r="R146" s="40"/>
      <c r="S146" s="40"/>
      <c r="T146" s="40"/>
      <c r="U146" s="40"/>
      <c r="V146" s="40"/>
      <c r="W146" s="47"/>
      <c r="X146" s="45"/>
    </row>
    <row r="147" spans="1:25" ht="25.9" hidden="1" customHeight="1" x14ac:dyDescent="0.25">
      <c r="A147" s="57" t="s">
        <v>28</v>
      </c>
      <c r="B147" s="57" t="s">
        <v>29</v>
      </c>
      <c r="C147" s="57" t="s">
        <v>30</v>
      </c>
      <c r="D147" s="57" t="s">
        <v>28</v>
      </c>
      <c r="E147" s="57" t="s">
        <v>38</v>
      </c>
      <c r="F147" s="57" t="s">
        <v>28</v>
      </c>
      <c r="G147" s="57" t="s">
        <v>38</v>
      </c>
      <c r="H147" s="57" t="s">
        <v>28</v>
      </c>
      <c r="I147" s="57" t="s">
        <v>39</v>
      </c>
      <c r="J147" s="57" t="s">
        <v>40</v>
      </c>
      <c r="K147" s="57" t="s">
        <v>28</v>
      </c>
      <c r="L147" s="57" t="s">
        <v>38</v>
      </c>
      <c r="M147" s="57" t="s">
        <v>28</v>
      </c>
      <c r="N147" s="57" t="s">
        <v>28</v>
      </c>
      <c r="O147" s="67" t="s">
        <v>148</v>
      </c>
      <c r="P147" s="59" t="s">
        <v>1</v>
      </c>
      <c r="Q147" s="63">
        <v>41537</v>
      </c>
      <c r="R147" s="63">
        <v>41800</v>
      </c>
      <c r="S147" s="63">
        <v>44015.4</v>
      </c>
      <c r="T147" s="63">
        <v>45820</v>
      </c>
      <c r="U147" s="63">
        <v>47469.5</v>
      </c>
      <c r="V147" s="63">
        <v>48988.5</v>
      </c>
      <c r="W147" s="61">
        <f t="shared" si="31"/>
        <v>269630.40000000002</v>
      </c>
      <c r="X147" s="59">
        <v>2020</v>
      </c>
    </row>
    <row r="148" spans="1:25" ht="39" hidden="1" customHeight="1" x14ac:dyDescent="0.25">
      <c r="A148" s="57" t="s">
        <v>28</v>
      </c>
      <c r="B148" s="57" t="s">
        <v>29</v>
      </c>
      <c r="C148" s="57" t="s">
        <v>30</v>
      </c>
      <c r="D148" s="57" t="s">
        <v>28</v>
      </c>
      <c r="E148" s="57" t="s">
        <v>38</v>
      </c>
      <c r="F148" s="57" t="s">
        <v>28</v>
      </c>
      <c r="G148" s="57" t="s">
        <v>38</v>
      </c>
      <c r="H148" s="57" t="s">
        <v>28</v>
      </c>
      <c r="I148" s="57" t="s">
        <v>39</v>
      </c>
      <c r="J148" s="57" t="s">
        <v>40</v>
      </c>
      <c r="K148" s="57" t="s">
        <v>48</v>
      </c>
      <c r="L148" s="57" t="s">
        <v>38</v>
      </c>
      <c r="M148" s="57" t="s">
        <v>30</v>
      </c>
      <c r="N148" s="57" t="s">
        <v>30</v>
      </c>
      <c r="O148" s="67" t="s">
        <v>149</v>
      </c>
      <c r="P148" s="59" t="s">
        <v>1</v>
      </c>
      <c r="Q148" s="113">
        <v>255.9</v>
      </c>
      <c r="R148" s="113">
        <v>255.9</v>
      </c>
      <c r="S148" s="113">
        <v>269.5</v>
      </c>
      <c r="T148" s="113">
        <v>280.60000000000002</v>
      </c>
      <c r="U148" s="113">
        <v>290.7</v>
      </c>
      <c r="V148" s="113">
        <v>300</v>
      </c>
      <c r="W148" s="61">
        <f t="shared" si="31"/>
        <v>1652.6000000000001</v>
      </c>
      <c r="X148" s="114">
        <v>2020</v>
      </c>
    </row>
    <row r="149" spans="1:25" s="2" customFormat="1" ht="25.9" hidden="1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19" t="s">
        <v>51</v>
      </c>
      <c r="P149" s="45"/>
      <c r="Q149" s="46"/>
      <c r="R149" s="46"/>
      <c r="S149" s="46"/>
      <c r="T149" s="46"/>
      <c r="U149" s="46"/>
      <c r="V149" s="46"/>
      <c r="W149" s="47"/>
      <c r="X149" s="95"/>
    </row>
    <row r="150" spans="1:25" s="2" customFormat="1" ht="30" hidden="1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67" t="s">
        <v>150</v>
      </c>
      <c r="P150" s="89" t="s">
        <v>23</v>
      </c>
      <c r="Q150" s="115" t="s">
        <v>24</v>
      </c>
      <c r="R150" s="115" t="s">
        <v>24</v>
      </c>
      <c r="S150" s="115" t="s">
        <v>24</v>
      </c>
      <c r="T150" s="115" t="s">
        <v>24</v>
      </c>
      <c r="U150" s="115" t="s">
        <v>24</v>
      </c>
      <c r="V150" s="115" t="s">
        <v>24</v>
      </c>
      <c r="W150" s="115" t="s">
        <v>24</v>
      </c>
      <c r="X150" s="59">
        <v>2020</v>
      </c>
    </row>
    <row r="151" spans="1:25" s="2" customFormat="1" ht="45" hidden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8" t="s">
        <v>151</v>
      </c>
      <c r="P151" s="45" t="s">
        <v>9</v>
      </c>
      <c r="Q151" s="87">
        <v>500</v>
      </c>
      <c r="R151" s="87">
        <v>500</v>
      </c>
      <c r="S151" s="87">
        <v>500</v>
      </c>
      <c r="T151" s="87">
        <v>500</v>
      </c>
      <c r="U151" s="87">
        <v>500</v>
      </c>
      <c r="V151" s="87">
        <v>500</v>
      </c>
      <c r="W151" s="50">
        <f t="shared" ref="W151:W166" si="36">Q151+R151+S151+T151+U151+V151</f>
        <v>3000</v>
      </c>
      <c r="X151" s="95">
        <v>2020</v>
      </c>
    </row>
    <row r="152" spans="1:25" s="2" customFormat="1" ht="52.5" hidden="1" customHeight="1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67" t="s">
        <v>152</v>
      </c>
      <c r="P152" s="89" t="s">
        <v>23</v>
      </c>
      <c r="Q152" s="115" t="s">
        <v>24</v>
      </c>
      <c r="R152" s="115" t="s">
        <v>24</v>
      </c>
      <c r="S152" s="115" t="s">
        <v>24</v>
      </c>
      <c r="T152" s="115" t="s">
        <v>24</v>
      </c>
      <c r="U152" s="115" t="s">
        <v>24</v>
      </c>
      <c r="V152" s="115" t="s">
        <v>24</v>
      </c>
      <c r="W152" s="115" t="s">
        <v>24</v>
      </c>
      <c r="X152" s="59">
        <v>2020</v>
      </c>
    </row>
    <row r="153" spans="1:25" s="2" customFormat="1" ht="60" hidden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8" t="s">
        <v>153</v>
      </c>
      <c r="P153" s="45" t="s">
        <v>9</v>
      </c>
      <c r="Q153" s="87">
        <v>5</v>
      </c>
      <c r="R153" s="87">
        <v>5</v>
      </c>
      <c r="S153" s="87">
        <v>5</v>
      </c>
      <c r="T153" s="87">
        <v>5</v>
      </c>
      <c r="U153" s="87">
        <v>5</v>
      </c>
      <c r="V153" s="87">
        <v>5</v>
      </c>
      <c r="W153" s="50">
        <f t="shared" si="36"/>
        <v>30</v>
      </c>
      <c r="X153" s="95">
        <v>2020</v>
      </c>
    </row>
    <row r="154" spans="1:25" s="2" customFormat="1" ht="45" hidden="1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67" t="s">
        <v>154</v>
      </c>
      <c r="P154" s="89" t="s">
        <v>23</v>
      </c>
      <c r="Q154" s="115" t="s">
        <v>24</v>
      </c>
      <c r="R154" s="115" t="s">
        <v>24</v>
      </c>
      <c r="S154" s="115" t="s">
        <v>24</v>
      </c>
      <c r="T154" s="115" t="s">
        <v>24</v>
      </c>
      <c r="U154" s="115" t="s">
        <v>24</v>
      </c>
      <c r="V154" s="115" t="s">
        <v>24</v>
      </c>
      <c r="W154" s="115" t="s">
        <v>24</v>
      </c>
      <c r="X154" s="59">
        <v>2020</v>
      </c>
    </row>
    <row r="155" spans="1:25" s="2" customFormat="1" ht="45" hidden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8" t="s">
        <v>155</v>
      </c>
      <c r="P155" s="45" t="s">
        <v>9</v>
      </c>
      <c r="Q155" s="87">
        <v>50</v>
      </c>
      <c r="R155" s="87">
        <v>50</v>
      </c>
      <c r="S155" s="87">
        <v>50</v>
      </c>
      <c r="T155" s="87">
        <v>50</v>
      </c>
      <c r="U155" s="87">
        <v>50</v>
      </c>
      <c r="V155" s="87">
        <v>50</v>
      </c>
      <c r="W155" s="50">
        <f>Q155+R155+S155+T155+U155+V155</f>
        <v>300</v>
      </c>
      <c r="X155" s="95">
        <v>2020</v>
      </c>
    </row>
    <row r="156" spans="1:25" s="2" customFormat="1" ht="30" hidden="1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67" t="s">
        <v>156</v>
      </c>
      <c r="P156" s="89" t="s">
        <v>23</v>
      </c>
      <c r="Q156" s="115" t="s">
        <v>24</v>
      </c>
      <c r="R156" s="115" t="s">
        <v>24</v>
      </c>
      <c r="S156" s="115" t="s">
        <v>24</v>
      </c>
      <c r="T156" s="115" t="s">
        <v>24</v>
      </c>
      <c r="U156" s="115" t="s">
        <v>24</v>
      </c>
      <c r="V156" s="115" t="s">
        <v>24</v>
      </c>
      <c r="W156" s="115" t="s">
        <v>24</v>
      </c>
      <c r="X156" s="59">
        <v>2020</v>
      </c>
    </row>
    <row r="157" spans="1:25" s="2" customFormat="1" ht="52.5" hidden="1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8" t="s">
        <v>157</v>
      </c>
      <c r="P157" s="45" t="s">
        <v>9</v>
      </c>
      <c r="Q157" s="87">
        <v>50</v>
      </c>
      <c r="R157" s="87">
        <v>50</v>
      </c>
      <c r="S157" s="87">
        <v>50</v>
      </c>
      <c r="T157" s="87">
        <v>50</v>
      </c>
      <c r="U157" s="87">
        <v>50</v>
      </c>
      <c r="V157" s="87">
        <v>50</v>
      </c>
      <c r="W157" s="50">
        <f t="shared" si="36"/>
        <v>300</v>
      </c>
      <c r="X157" s="95">
        <v>2020</v>
      </c>
    </row>
    <row r="158" spans="1:25" s="2" customFormat="1" ht="39.6" hidden="1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8" t="s">
        <v>158</v>
      </c>
      <c r="P158" s="45" t="s">
        <v>10</v>
      </c>
      <c r="Q158" s="87">
        <v>100</v>
      </c>
      <c r="R158" s="87">
        <v>100</v>
      </c>
      <c r="S158" s="87">
        <v>100</v>
      </c>
      <c r="T158" s="87">
        <v>100</v>
      </c>
      <c r="U158" s="87">
        <v>100</v>
      </c>
      <c r="V158" s="87">
        <v>100</v>
      </c>
      <c r="W158" s="50">
        <f t="shared" si="36"/>
        <v>600</v>
      </c>
      <c r="X158" s="45">
        <v>2020</v>
      </c>
    </row>
    <row r="159" spans="1:25" s="2" customFormat="1" ht="45" hidden="1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67" t="s">
        <v>159</v>
      </c>
      <c r="P159" s="89" t="s">
        <v>23</v>
      </c>
      <c r="Q159" s="115" t="s">
        <v>24</v>
      </c>
      <c r="R159" s="115" t="s">
        <v>24</v>
      </c>
      <c r="S159" s="115" t="s">
        <v>24</v>
      </c>
      <c r="T159" s="115" t="s">
        <v>24</v>
      </c>
      <c r="U159" s="115" t="s">
        <v>24</v>
      </c>
      <c r="V159" s="115" t="s">
        <v>24</v>
      </c>
      <c r="W159" s="115" t="s">
        <v>24</v>
      </c>
      <c r="X159" s="114">
        <v>2020</v>
      </c>
    </row>
    <row r="160" spans="1:25" s="2" customFormat="1" ht="45" hidden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8" t="s">
        <v>160</v>
      </c>
      <c r="P160" s="45" t="s">
        <v>14</v>
      </c>
      <c r="Q160" s="87">
        <v>12</v>
      </c>
      <c r="R160" s="87">
        <v>12</v>
      </c>
      <c r="S160" s="87">
        <v>12</v>
      </c>
      <c r="T160" s="87">
        <v>12</v>
      </c>
      <c r="U160" s="87">
        <v>12</v>
      </c>
      <c r="V160" s="87">
        <v>12</v>
      </c>
      <c r="W160" s="50">
        <f t="shared" si="36"/>
        <v>72</v>
      </c>
      <c r="X160" s="45">
        <v>2020</v>
      </c>
    </row>
    <row r="161" spans="1:24" s="2" customFormat="1" ht="45" hidden="1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67" t="s">
        <v>161</v>
      </c>
      <c r="P161" s="89" t="s">
        <v>23</v>
      </c>
      <c r="Q161" s="115" t="s">
        <v>24</v>
      </c>
      <c r="R161" s="115" t="s">
        <v>24</v>
      </c>
      <c r="S161" s="115" t="s">
        <v>24</v>
      </c>
      <c r="T161" s="115" t="s">
        <v>24</v>
      </c>
      <c r="U161" s="115" t="s">
        <v>24</v>
      </c>
      <c r="V161" s="115" t="s">
        <v>24</v>
      </c>
      <c r="W161" s="90" t="s">
        <v>24</v>
      </c>
      <c r="X161" s="114">
        <v>2020</v>
      </c>
    </row>
    <row r="162" spans="1:24" s="2" customFormat="1" ht="30" hidden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8" t="s">
        <v>162</v>
      </c>
      <c r="P162" s="45" t="s">
        <v>14</v>
      </c>
      <c r="Q162" s="87">
        <v>4</v>
      </c>
      <c r="R162" s="87">
        <v>4</v>
      </c>
      <c r="S162" s="87">
        <v>4</v>
      </c>
      <c r="T162" s="87">
        <v>4</v>
      </c>
      <c r="U162" s="87">
        <v>4</v>
      </c>
      <c r="V162" s="87">
        <v>4</v>
      </c>
      <c r="W162" s="50">
        <f t="shared" si="36"/>
        <v>24</v>
      </c>
      <c r="X162" s="45">
        <v>2020</v>
      </c>
    </row>
    <row r="163" spans="1:24" s="2" customFormat="1" ht="45" hidden="1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67" t="s">
        <v>163</v>
      </c>
      <c r="P163" s="89" t="s">
        <v>23</v>
      </c>
      <c r="Q163" s="115" t="s">
        <v>24</v>
      </c>
      <c r="R163" s="115" t="s">
        <v>24</v>
      </c>
      <c r="S163" s="115" t="s">
        <v>24</v>
      </c>
      <c r="T163" s="115" t="s">
        <v>24</v>
      </c>
      <c r="U163" s="115" t="s">
        <v>24</v>
      </c>
      <c r="V163" s="115" t="s">
        <v>24</v>
      </c>
      <c r="W163" s="90" t="s">
        <v>24</v>
      </c>
      <c r="X163" s="114">
        <v>2020</v>
      </c>
    </row>
    <row r="164" spans="1:24" s="2" customFormat="1" ht="30" hidden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8" t="s">
        <v>164</v>
      </c>
      <c r="P164" s="45" t="s">
        <v>14</v>
      </c>
      <c r="Q164" s="87">
        <v>5</v>
      </c>
      <c r="R164" s="87">
        <v>5</v>
      </c>
      <c r="S164" s="87">
        <v>5</v>
      </c>
      <c r="T164" s="87">
        <v>5</v>
      </c>
      <c r="U164" s="87">
        <v>5</v>
      </c>
      <c r="V164" s="87">
        <v>5</v>
      </c>
      <c r="W164" s="50">
        <f t="shared" si="36"/>
        <v>30</v>
      </c>
      <c r="X164" s="45">
        <v>2020</v>
      </c>
    </row>
    <row r="165" spans="1:24" s="2" customFormat="1" ht="45" hidden="1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67" t="s">
        <v>165</v>
      </c>
      <c r="P165" s="89" t="s">
        <v>23</v>
      </c>
      <c r="Q165" s="115" t="s">
        <v>24</v>
      </c>
      <c r="R165" s="115" t="s">
        <v>24</v>
      </c>
      <c r="S165" s="115" t="s">
        <v>24</v>
      </c>
      <c r="T165" s="115" t="s">
        <v>24</v>
      </c>
      <c r="U165" s="115" t="s">
        <v>24</v>
      </c>
      <c r="V165" s="115" t="s">
        <v>24</v>
      </c>
      <c r="W165" s="115" t="s">
        <v>24</v>
      </c>
      <c r="X165" s="114">
        <v>2020</v>
      </c>
    </row>
    <row r="166" spans="1:24" s="2" customFormat="1" ht="30" hidden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8" t="s">
        <v>164</v>
      </c>
      <c r="P166" s="45" t="s">
        <v>14</v>
      </c>
      <c r="Q166" s="87">
        <v>4</v>
      </c>
      <c r="R166" s="87">
        <v>4</v>
      </c>
      <c r="S166" s="87">
        <v>4</v>
      </c>
      <c r="T166" s="87">
        <v>4</v>
      </c>
      <c r="U166" s="87">
        <v>4</v>
      </c>
      <c r="V166" s="87">
        <v>4</v>
      </c>
      <c r="W166" s="50">
        <f t="shared" si="36"/>
        <v>24</v>
      </c>
      <c r="X166" s="45">
        <v>2020</v>
      </c>
    </row>
    <row r="167" spans="1:24" s="2" customFormat="1" x14ac:dyDescent="0.25">
      <c r="A167" s="122" t="s">
        <v>166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</row>
    <row r="168" spans="1:24" s="2" customFormat="1" x14ac:dyDescent="0.25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21"/>
    </row>
    <row r="169" spans="1:24" x14ac:dyDescent="0.25">
      <c r="A169" s="121" t="s">
        <v>175</v>
      </c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</row>
  </sheetData>
  <mergeCells count="19">
    <mergeCell ref="A4:X4"/>
    <mergeCell ref="A5:X5"/>
    <mergeCell ref="A7:X7"/>
    <mergeCell ref="S1:X1"/>
    <mergeCell ref="A169:W169"/>
    <mergeCell ref="A167:X167"/>
    <mergeCell ref="A12:C12"/>
    <mergeCell ref="D12:E12"/>
    <mergeCell ref="F12:G12"/>
    <mergeCell ref="A11:N11"/>
    <mergeCell ref="H12:N12"/>
    <mergeCell ref="P11:P12"/>
    <mergeCell ref="O11:O12"/>
    <mergeCell ref="W11:X11"/>
    <mergeCell ref="Q11:V11"/>
    <mergeCell ref="A9:X9"/>
    <mergeCell ref="A8:X8"/>
    <mergeCell ref="A2:X2"/>
    <mergeCell ref="A3:X3"/>
  </mergeCells>
  <pageMargins left="0.39370078740157483" right="0.39370078740157483" top="0.78740157480314965" bottom="0.39370078740157483" header="0" footer="0"/>
  <pageSetup paperSize="9" scale="62" orientation="landscape" r:id="rId1"/>
  <rowBreaks count="4" manualBreakCount="4">
    <brk id="32" max="23" man="1"/>
    <brk id="53" max="23" man="1"/>
    <brk id="93" max="23" man="1"/>
    <brk id="109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2015-03-05T07:16:29Z</dcterms:modified>
</cp:coreProperties>
</file>